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15"/>
  <workbookPr defaultThemeVersion="166925"/>
  <mc:AlternateContent xmlns:mc="http://schemas.openxmlformats.org/markup-compatibility/2006">
    <mc:Choice Requires="x15">
      <x15ac:absPath xmlns:x15ac="http://schemas.microsoft.com/office/spreadsheetml/2010/11/ac" url="https://level20.sharepoint.com/New Exec Team/Industry Impact/Research/03_Live_projects/05_European Data Project 2024/"/>
    </mc:Choice>
  </mc:AlternateContent>
  <xr:revisionPtr revIDLastSave="0" documentId="8_{F87317E6-26F4-484A-A487-D9E2C9DE8022}" xr6:coauthVersionLast="47" xr6:coauthVersionMax="47" xr10:uidLastSave="{00000000-0000-0000-0000-000000000000}"/>
  <workbookProtection workbookAlgorithmName="SHA-512" workbookHashValue="hMMWVDiaDqyde5V+jQ8ZNj4zqFT/1MrCcTKvEt+cgRKfgbEandRWIbZDTvdnEbuiBnADTJ9vavpJUCjzOIKTWA==" workbookSaltValue="3pzHvVtTrSvwEPhSNeZaIg==" workbookSpinCount="100000" lockStructure="1"/>
  <bookViews>
    <workbookView xWindow="-108" yWindow="-108" windowWidth="23256" windowHeight="12456" xr2:uid="{83B99ED9-7407-45FD-A450-67744D4153A1}"/>
  </bookViews>
  <sheets>
    <sheet name="Input" sheetId="1" r:id="rId1"/>
    <sheet name="Output" sheetId="3" r:id="rId2"/>
  </sheets>
  <definedNames>
    <definedName name="_xlnm._FilterDatabase" localSheetId="1" hidden="1">Output!$AL$9:$AQ$269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3" l="1"/>
  <c r="N9" i="3"/>
  <c r="A9" i="3"/>
  <c r="C40" i="3"/>
  <c r="C37" i="3"/>
  <c r="C34" i="3"/>
  <c r="C31" i="3"/>
  <c r="AO11" i="3"/>
  <c r="AO12" i="3"/>
  <c r="AO13" i="3"/>
  <c r="AO14" i="3"/>
  <c r="AO15" i="3"/>
  <c r="AO16" i="3"/>
  <c r="AO17" i="3"/>
  <c r="AO18" i="3"/>
  <c r="AO19" i="3"/>
  <c r="AO20" i="3"/>
  <c r="AO21" i="3"/>
  <c r="AO22" i="3"/>
  <c r="AO23" i="3"/>
  <c r="AO24" i="3"/>
  <c r="AO25" i="3"/>
  <c r="AO26" i="3"/>
  <c r="AO27" i="3"/>
  <c r="AO28" i="3"/>
  <c r="AO29" i="3"/>
  <c r="AO30" i="3"/>
  <c r="AO31" i="3"/>
  <c r="AO32" i="3"/>
  <c r="AO33" i="3"/>
  <c r="AO34" i="3"/>
  <c r="AO35" i="3"/>
  <c r="AO36" i="3"/>
  <c r="AO37" i="3"/>
  <c r="AO38" i="3"/>
  <c r="AO39" i="3"/>
  <c r="AO40" i="3"/>
  <c r="AO41" i="3"/>
  <c r="AO42" i="3"/>
  <c r="AO43" i="3"/>
  <c r="AO44" i="3"/>
  <c r="AO45" i="3"/>
  <c r="AO46" i="3"/>
  <c r="AO47" i="3"/>
  <c r="AO48" i="3"/>
  <c r="AO49" i="3"/>
  <c r="AO50" i="3"/>
  <c r="AO51" i="3"/>
  <c r="AO52" i="3"/>
  <c r="AO53" i="3"/>
  <c r="AO54" i="3"/>
  <c r="AO55" i="3"/>
  <c r="AO56" i="3"/>
  <c r="AO57" i="3"/>
  <c r="AO58" i="3"/>
  <c r="AO59" i="3"/>
  <c r="AO60" i="3"/>
  <c r="AO61" i="3"/>
  <c r="AO62" i="3"/>
  <c r="AO63" i="3"/>
  <c r="AO64" i="3"/>
  <c r="AO65" i="3"/>
  <c r="AO66" i="3"/>
  <c r="AO67" i="3"/>
  <c r="AO68" i="3"/>
  <c r="AO69" i="3"/>
  <c r="AO70" i="3"/>
  <c r="AO71" i="3"/>
  <c r="AO72" i="3"/>
  <c r="AO73" i="3"/>
  <c r="AO74" i="3"/>
  <c r="AO75" i="3"/>
  <c r="AO76" i="3"/>
  <c r="AO77" i="3"/>
  <c r="AO78" i="3"/>
  <c r="AO79" i="3"/>
  <c r="AO80" i="3"/>
  <c r="AO81" i="3"/>
  <c r="AO82" i="3"/>
  <c r="AO83" i="3"/>
  <c r="AO84" i="3"/>
  <c r="AO85" i="3"/>
  <c r="AO86" i="3"/>
  <c r="AO87" i="3"/>
  <c r="AO88" i="3"/>
  <c r="AO89" i="3"/>
  <c r="AO90" i="3"/>
  <c r="AO91" i="3"/>
  <c r="AO92" i="3"/>
  <c r="AO93" i="3"/>
  <c r="AO94" i="3"/>
  <c r="AO95" i="3"/>
  <c r="AO96" i="3"/>
  <c r="AO97" i="3"/>
  <c r="AO98" i="3"/>
  <c r="AO99" i="3"/>
  <c r="AO100" i="3"/>
  <c r="AO101" i="3"/>
  <c r="AO102" i="3"/>
  <c r="AO103" i="3"/>
  <c r="AO104" i="3"/>
  <c r="AO105" i="3"/>
  <c r="AO106" i="3"/>
  <c r="AO107" i="3"/>
  <c r="AO108" i="3"/>
  <c r="AO109" i="3"/>
  <c r="AO110" i="3"/>
  <c r="AO111" i="3"/>
  <c r="AO112" i="3"/>
  <c r="AO113" i="3"/>
  <c r="AO114" i="3"/>
  <c r="AO115" i="3"/>
  <c r="AO116" i="3"/>
  <c r="AO117" i="3"/>
  <c r="AO118" i="3"/>
  <c r="AO119" i="3"/>
  <c r="AO120" i="3"/>
  <c r="AO121" i="3"/>
  <c r="AO122" i="3"/>
  <c r="AO123" i="3"/>
  <c r="AO124" i="3"/>
  <c r="AO125" i="3"/>
  <c r="AO126" i="3"/>
  <c r="AO127" i="3"/>
  <c r="AO128" i="3"/>
  <c r="AO129" i="3"/>
  <c r="AO130" i="3"/>
  <c r="AO131" i="3"/>
  <c r="AO132" i="3"/>
  <c r="AO133" i="3"/>
  <c r="AO134" i="3"/>
  <c r="AO135" i="3"/>
  <c r="AO136" i="3"/>
  <c r="AO137" i="3"/>
  <c r="AO138" i="3"/>
  <c r="AO139" i="3"/>
  <c r="AO140" i="3"/>
  <c r="AO141" i="3"/>
  <c r="AO142" i="3"/>
  <c r="AO143" i="3"/>
  <c r="AO144" i="3"/>
  <c r="AO145" i="3"/>
  <c r="AO146" i="3"/>
  <c r="AO147" i="3"/>
  <c r="AO148" i="3"/>
  <c r="AO149" i="3"/>
  <c r="AO150" i="3"/>
  <c r="AO151" i="3"/>
  <c r="AO152" i="3"/>
  <c r="AO153" i="3"/>
  <c r="AO154" i="3"/>
  <c r="AO155" i="3"/>
  <c r="AO156" i="3"/>
  <c r="AO157" i="3"/>
  <c r="AO158" i="3"/>
  <c r="AO159" i="3"/>
  <c r="AO160" i="3"/>
  <c r="AO161" i="3"/>
  <c r="AO162" i="3"/>
  <c r="AO163" i="3"/>
  <c r="AO164" i="3"/>
  <c r="AO165" i="3"/>
  <c r="AO166" i="3"/>
  <c r="AO167" i="3"/>
  <c r="AO168" i="3"/>
  <c r="AO169" i="3"/>
  <c r="AO170" i="3"/>
  <c r="AO171" i="3"/>
  <c r="AO172" i="3"/>
  <c r="AO173" i="3"/>
  <c r="AO174" i="3"/>
  <c r="AO175" i="3"/>
  <c r="AO176" i="3"/>
  <c r="AO177" i="3"/>
  <c r="AO178" i="3"/>
  <c r="AO179" i="3"/>
  <c r="AO180" i="3"/>
  <c r="AO181" i="3"/>
  <c r="AO182" i="3"/>
  <c r="AO183" i="3"/>
  <c r="AO184" i="3"/>
  <c r="AO185" i="3"/>
  <c r="AO186" i="3"/>
  <c r="AO187" i="3"/>
  <c r="AO188" i="3"/>
  <c r="AO189" i="3"/>
  <c r="AO190" i="3"/>
  <c r="AO191" i="3"/>
  <c r="AO192" i="3"/>
  <c r="AO193" i="3"/>
  <c r="AO194" i="3"/>
  <c r="AO195" i="3"/>
  <c r="AO196" i="3"/>
  <c r="AO197" i="3"/>
  <c r="AO198" i="3"/>
  <c r="AO199" i="3"/>
  <c r="AO200" i="3"/>
  <c r="AO201" i="3"/>
  <c r="AO202" i="3"/>
  <c r="AO203" i="3"/>
  <c r="AO204" i="3"/>
  <c r="AO205" i="3"/>
  <c r="AO206" i="3"/>
  <c r="AO207" i="3"/>
  <c r="AO208" i="3"/>
  <c r="AO209" i="3"/>
  <c r="AO210" i="3"/>
  <c r="AO211" i="3"/>
  <c r="AO212" i="3"/>
  <c r="AO213" i="3"/>
  <c r="AO214" i="3"/>
  <c r="AO215" i="3"/>
  <c r="AO216" i="3"/>
  <c r="AO217" i="3"/>
  <c r="AO218" i="3"/>
  <c r="AO219" i="3"/>
  <c r="AO220" i="3"/>
  <c r="AO221" i="3"/>
  <c r="AO222" i="3"/>
  <c r="AO223" i="3"/>
  <c r="AO224" i="3"/>
  <c r="AO225" i="3"/>
  <c r="AO226" i="3"/>
  <c r="AO227" i="3"/>
  <c r="AO228" i="3"/>
  <c r="AO229" i="3"/>
  <c r="AO230" i="3"/>
  <c r="AO231" i="3"/>
  <c r="AO232" i="3"/>
  <c r="AO233" i="3"/>
  <c r="AO234" i="3"/>
  <c r="AO235" i="3"/>
  <c r="AO236" i="3"/>
  <c r="AO237" i="3"/>
  <c r="AO238" i="3"/>
  <c r="AO239" i="3"/>
  <c r="AO240" i="3"/>
  <c r="AO241" i="3"/>
  <c r="AO242" i="3"/>
  <c r="AO243" i="3"/>
  <c r="AO244" i="3"/>
  <c r="AO245" i="3"/>
  <c r="AO246" i="3"/>
  <c r="AO247" i="3"/>
  <c r="AO248" i="3"/>
  <c r="AO249" i="3"/>
  <c r="AO250" i="3"/>
  <c r="AO251" i="3"/>
  <c r="AO252" i="3"/>
  <c r="AO253" i="3"/>
  <c r="AO254" i="3"/>
  <c r="AO255" i="3"/>
  <c r="AO256" i="3"/>
  <c r="AO257" i="3"/>
  <c r="AO258" i="3"/>
  <c r="AO259" i="3"/>
  <c r="AO260" i="3"/>
  <c r="AO261" i="3"/>
  <c r="AO262" i="3"/>
  <c r="AO263" i="3"/>
  <c r="AO264" i="3"/>
  <c r="AO265" i="3"/>
  <c r="AO266" i="3"/>
  <c r="AO267" i="3"/>
  <c r="AO268" i="3"/>
  <c r="AO269" i="3"/>
  <c r="AO10" i="3"/>
  <c r="E13" i="3" l="1"/>
  <c r="E22" i="3"/>
  <c r="E19" i="3"/>
  <c r="E16" i="3"/>
  <c r="E30" i="1" l="1"/>
  <c r="C30" i="1"/>
  <c r="G27" i="1"/>
  <c r="G24" i="1"/>
  <c r="L16" i="3" s="1"/>
  <c r="G21" i="1"/>
  <c r="J19" i="3" l="1"/>
  <c r="L37" i="3"/>
  <c r="P37" i="3" s="1"/>
  <c r="L19" i="3"/>
  <c r="P19" i="3" s="1"/>
  <c r="J37" i="3"/>
  <c r="L31" i="3"/>
  <c r="P31" i="3" s="1"/>
  <c r="L13" i="3"/>
  <c r="P13" i="3" s="1"/>
  <c r="J13" i="3"/>
  <c r="J31" i="3"/>
  <c r="L34" i="3"/>
  <c r="P34" i="3" s="1"/>
  <c r="J34" i="3"/>
  <c r="P16" i="3"/>
  <c r="J16" i="3"/>
  <c r="C13" i="3"/>
  <c r="C16" i="3"/>
  <c r="C19" i="3"/>
  <c r="C22" i="3"/>
  <c r="G30" i="1"/>
  <c r="L40" i="3" s="1"/>
  <c r="P40" i="3" s="1"/>
  <c r="L22" i="3" l="1"/>
  <c r="P22" i="3" s="1"/>
  <c r="J22" i="3"/>
  <c r="J40" i="3"/>
</calcChain>
</file>

<file path=xl/sharedStrings.xml><?xml version="1.0" encoding="utf-8"?>
<sst xmlns="http://schemas.openxmlformats.org/spreadsheetml/2006/main" count="851" uniqueCount="60">
  <si>
    <t>Purpose</t>
  </si>
  <si>
    <t>The purpose of this benchmarking tool is to enable you to compare gender representation at your firm to the results of similar sized firms in your country and AUM band, using results from the Level 20 European Gender Diversity 2024 report.</t>
  </si>
  <si>
    <t>This benchmarking tool is intended to be used in conjunction with the European Gender Diversity 2024 report, which can be found here.</t>
  </si>
  <si>
    <t>Instructions</t>
  </si>
  <si>
    <t>Country:</t>
  </si>
  <si>
    <t>Austria</t>
  </si>
  <si>
    <t>1. Please select your firm's country, in cell D9</t>
  </si>
  <si>
    <t>2. Please select the global AUM band your firm sits within, in cell D11</t>
  </si>
  <si>
    <t>AUM Size:</t>
  </si>
  <si>
    <t>&lt;£100M</t>
  </si>
  <si>
    <t>3. Please populate cells C21, C24 and C27 with the number of male Junior, Mid and Senior investment professionals respectively</t>
  </si>
  <si>
    <t>4. Please populate cells E21, E24 and E27 with the number of female Junior, Mid and Senior investment professionals respectively</t>
  </si>
  <si>
    <t>5. The results will be displayed in the 'Output' tab.</t>
  </si>
  <si>
    <t>Please note that due to rounding, the totals displayed may not always sum to 100%.</t>
  </si>
  <si>
    <t>Definitions</t>
  </si>
  <si>
    <t>Investment Professional</t>
  </si>
  <si>
    <t>Investment Professional:</t>
  </si>
  <si>
    <t>Male</t>
  </si>
  <si>
    <t>Female</t>
  </si>
  <si>
    <t>Total</t>
  </si>
  <si>
    <t>Defined as deal-facing individuals with roles from deal sourcing to execution.</t>
  </si>
  <si>
    <t>This includes portfolio roles if active in due diligence and portfolio operations, not purely monitoring. It excludes fractional or advisory individuals.</t>
  </si>
  <si>
    <t>Junior</t>
  </si>
  <si>
    <t>Non-Investment Professional:</t>
  </si>
  <si>
    <t>Non-Investment Professionals are firm operational, financial, marketing, and investor relations professionals.</t>
  </si>
  <si>
    <t>Mid</t>
  </si>
  <si>
    <t>Seniority:</t>
  </si>
  <si>
    <r>
      <rPr>
        <b/>
        <sz val="11"/>
        <color rgb="FF000000"/>
        <rFont val="Calibri"/>
        <family val="2"/>
      </rPr>
      <t>Junior:</t>
    </r>
    <r>
      <rPr>
        <sz val="11"/>
        <color rgb="FF000000"/>
        <rFont val="Calibri"/>
        <family val="2"/>
      </rPr>
      <t xml:space="preserve"> Analyst, Associate and Senior Associate</t>
    </r>
    <r>
      <rPr>
        <b/>
        <sz val="11"/>
        <color rgb="FF000000"/>
        <rFont val="Calibri"/>
        <family val="2"/>
      </rPr>
      <t xml:space="preserve"> </t>
    </r>
    <r>
      <rPr>
        <sz val="11"/>
        <color rgb="FF000000"/>
        <rFont val="Calibri"/>
        <family val="2"/>
      </rPr>
      <t>level roles</t>
    </r>
  </si>
  <si>
    <t>Senior</t>
  </si>
  <si>
    <r>
      <rPr>
        <b/>
        <sz val="11"/>
        <color rgb="FF000000"/>
        <rFont val="Calibri"/>
        <family val="2"/>
        <scheme val="minor"/>
      </rPr>
      <t>Mid:</t>
    </r>
    <r>
      <rPr>
        <sz val="11"/>
        <color rgb="FF000000"/>
        <rFont val="Calibri"/>
        <family val="2"/>
        <scheme val="minor"/>
      </rPr>
      <t xml:space="preserve"> Manager, Vice President, Principal and Director level roles</t>
    </r>
  </si>
  <si>
    <r>
      <t xml:space="preserve">Senior: </t>
    </r>
    <r>
      <rPr>
        <sz val="11"/>
        <color theme="1"/>
        <rFont val="Calibri"/>
        <family val="2"/>
        <scheme val="minor"/>
      </rPr>
      <t>Managing Director, Partner and CXO level roles</t>
    </r>
  </si>
  <si>
    <t xml:space="preserve">Please note that this list is indicative, not exhaustive. </t>
  </si>
  <si>
    <t>The top section displays the gender representation results for the peer group determined by your selection of country and AUM band, comparing them to your firm's representation. The bottom section presents the results from the 13 country data set in the 2024 report, offering a broader comparison for your firm's representation.</t>
  </si>
  <si>
    <t>Your firm's results</t>
  </si>
  <si>
    <t>Country</t>
  </si>
  <si>
    <t>AUM Band</t>
  </si>
  <si>
    <t>Seniority</t>
  </si>
  <si>
    <t>Combined</t>
  </si>
  <si>
    <t>No. of firms</t>
  </si>
  <si>
    <t>Average %</t>
  </si>
  <si>
    <t>France</t>
  </si>
  <si>
    <t>Male %</t>
  </si>
  <si>
    <t>Female %</t>
  </si>
  <si>
    <t>£100M-£500M</t>
  </si>
  <si>
    <t>£500M-£5B</t>
  </si>
  <si>
    <t>£5B-£15B</t>
  </si>
  <si>
    <t>&gt;£15B</t>
  </si>
  <si>
    <t>European gender representation results</t>
  </si>
  <si>
    <t>Difference vs European Average</t>
  </si>
  <si>
    <t>Germany</t>
  </si>
  <si>
    <t>Spain</t>
  </si>
  <si>
    <t>Italy</t>
  </si>
  <si>
    <t>Switzerland</t>
  </si>
  <si>
    <t>Ireland</t>
  </si>
  <si>
    <t>Belgium</t>
  </si>
  <si>
    <t>Poland</t>
  </si>
  <si>
    <t>Denmark</t>
  </si>
  <si>
    <t>Norway</t>
  </si>
  <si>
    <t>Sweden</t>
  </si>
  <si>
    <t>Finland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</si>
</sst>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4">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u/>
      <sz val="11"/>
      <color theme="1"/>
      <name val="Calibri"/>
      <family val="2"/>
      <scheme val="minor"/>
    </font>
    <font>
      <b/>
      <sz val="14"/>
      <color theme="1"/>
      <name val="Calibri"/>
      <family val="2"/>
      <scheme val="minor"/>
    </font>
    <font>
      <sz val="10"/>
      <color theme="1"/>
      <name val="Calibri"/>
      <family val="2"/>
      <scheme val="minor"/>
    </font>
    <font>
      <u/>
      <sz val="11"/>
      <color theme="10"/>
      <name val="Calibri"/>
      <family val="2"/>
      <scheme val="minor"/>
    </font>
    <font>
      <sz val="11"/>
      <color rgb="FF000000"/>
      <name val="Calibri"/>
      <family val="2"/>
    </font>
    <font>
      <i/>
      <sz val="11"/>
      <color rgb="FF000000"/>
      <name val="Calibri"/>
      <family val="2"/>
    </font>
    <font>
      <b/>
      <sz val="11"/>
      <color rgb="FF000000"/>
      <name val="Calibri"/>
      <family val="2"/>
    </font>
    <font>
      <b/>
      <sz val="11"/>
      <color rgb="FF000000"/>
      <name val="Calibri"/>
      <family val="2"/>
      <scheme val="minor"/>
    </font>
    <font>
      <sz val="11"/>
      <color rgb="FF000000"/>
      <name val="Calibri"/>
      <family val="2"/>
      <scheme val="minor"/>
    </font>
    <font>
      <i/>
      <sz val="11"/>
      <color theme="1"/>
      <name val="Calibri"/>
      <family val="2"/>
      <scheme val="minor"/>
    </font>
  </fonts>
  <fills count="6">
    <fill>
      <patternFill patternType="none"/>
    </fill>
    <fill>
      <patternFill patternType="gray125"/>
    </fill>
    <fill>
      <patternFill patternType="solid">
        <fgColor theme="0" tint="-0.34998626667073579"/>
        <bgColor indexed="64"/>
      </patternFill>
    </fill>
    <fill>
      <patternFill patternType="solid">
        <fgColor theme="2" tint="-9.9978637043366805E-2"/>
        <bgColor indexed="64"/>
      </patternFill>
    </fill>
    <fill>
      <patternFill patternType="solid">
        <fgColor rgb="FF131849"/>
        <bgColor indexed="64"/>
      </patternFill>
    </fill>
    <fill>
      <patternFill patternType="solid">
        <fgColor rgb="FFE61849"/>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7" fillId="0" borderId="0" applyNumberFormat="0" applyFill="0" applyBorder="0" applyAlignment="0" applyProtection="0"/>
  </cellStyleXfs>
  <cellXfs count="40">
    <xf numFmtId="0" fontId="0" fillId="0" borderId="0" xfId="0"/>
    <xf numFmtId="0" fontId="3" fillId="0" borderId="0" xfId="0" applyFont="1"/>
    <xf numFmtId="9" fontId="0" fillId="0" borderId="0" xfId="1" applyFont="1"/>
    <xf numFmtId="9" fontId="0" fillId="2" borderId="1" xfId="0" applyNumberFormat="1" applyFill="1" applyBorder="1" applyAlignment="1">
      <alignment horizontal="center"/>
    </xf>
    <xf numFmtId="0" fontId="4" fillId="0" borderId="0" xfId="0" applyFont="1"/>
    <xf numFmtId="0" fontId="5" fillId="0" borderId="0" xfId="0" applyFont="1"/>
    <xf numFmtId="0" fontId="6" fillId="0" borderId="0" xfId="0" applyFont="1"/>
    <xf numFmtId="0" fontId="0" fillId="3" borderId="2" xfId="0" applyFill="1" applyBorder="1"/>
    <xf numFmtId="0" fontId="0" fillId="3" borderId="3" xfId="0" applyFill="1" applyBorder="1"/>
    <xf numFmtId="0" fontId="0" fillId="3" borderId="4" xfId="0" applyFill="1" applyBorder="1"/>
    <xf numFmtId="0" fontId="0" fillId="3" borderId="5" xfId="0" applyFill="1" applyBorder="1"/>
    <xf numFmtId="0" fontId="3" fillId="3" borderId="0" xfId="0" applyFont="1" applyFill="1"/>
    <xf numFmtId="0" fontId="0" fillId="3" borderId="0" xfId="0" applyFill="1"/>
    <xf numFmtId="0" fontId="0" fillId="3" borderId="6" xfId="0" applyFill="1" applyBorder="1"/>
    <xf numFmtId="0" fontId="3" fillId="3" borderId="0" xfId="0" applyFont="1" applyFill="1" applyAlignment="1">
      <alignment horizontal="center"/>
    </xf>
    <xf numFmtId="0" fontId="0" fillId="3" borderId="0" xfId="0" applyFill="1" applyAlignment="1">
      <alignment horizontal="center"/>
    </xf>
    <xf numFmtId="0" fontId="0" fillId="3" borderId="7" xfId="0" applyFill="1" applyBorder="1"/>
    <xf numFmtId="0" fontId="0" fillId="3" borderId="8" xfId="0" applyFill="1" applyBorder="1" applyAlignment="1">
      <alignment horizontal="center"/>
    </xf>
    <xf numFmtId="0" fontId="0" fillId="3" borderId="8" xfId="0" applyFill="1" applyBorder="1"/>
    <xf numFmtId="0" fontId="0" fillId="3" borderId="9" xfId="0" applyFill="1" applyBorder="1"/>
    <xf numFmtId="0" fontId="0" fillId="3" borderId="6" xfId="0" applyFill="1" applyBorder="1" applyAlignment="1">
      <alignment horizontal="center"/>
    </xf>
    <xf numFmtId="0" fontId="0" fillId="3" borderId="5" xfId="0" applyFill="1" applyBorder="1" applyAlignment="1">
      <alignment horizontal="center"/>
    </xf>
    <xf numFmtId="164" fontId="3" fillId="3" borderId="1" xfId="0" applyNumberFormat="1" applyFont="1" applyFill="1" applyBorder="1" applyAlignment="1">
      <alignment horizontal="center"/>
    </xf>
    <xf numFmtId="0" fontId="3" fillId="3" borderId="5" xfId="0" applyFont="1" applyFill="1" applyBorder="1" applyAlignment="1">
      <alignment horizontal="center"/>
    </xf>
    <xf numFmtId="9" fontId="0" fillId="3" borderId="1" xfId="0" applyNumberFormat="1" applyFill="1" applyBorder="1" applyAlignment="1">
      <alignment horizontal="center"/>
    </xf>
    <xf numFmtId="9" fontId="0" fillId="3" borderId="1" xfId="1" applyFont="1" applyFill="1" applyBorder="1" applyAlignment="1">
      <alignment horizontal="center"/>
    </xf>
    <xf numFmtId="0" fontId="0" fillId="0" borderId="0" xfId="0" applyAlignment="1">
      <alignment wrapText="1"/>
    </xf>
    <xf numFmtId="0" fontId="7" fillId="0" borderId="0" xfId="2"/>
    <xf numFmtId="0" fontId="8" fillId="0" borderId="0" xfId="0" applyFont="1"/>
    <xf numFmtId="0" fontId="9" fillId="0" borderId="0" xfId="0" applyFont="1"/>
    <xf numFmtId="0" fontId="12" fillId="0" borderId="0" xfId="0" applyFont="1"/>
    <xf numFmtId="0" fontId="13" fillId="0" borderId="0" xfId="0" applyFont="1"/>
    <xf numFmtId="0" fontId="0" fillId="4" borderId="0" xfId="0" applyFill="1"/>
    <xf numFmtId="0" fontId="2" fillId="4" borderId="0" xfId="0" applyFont="1" applyFill="1"/>
    <xf numFmtId="0" fontId="0" fillId="5" borderId="1" xfId="0" applyFill="1" applyBorder="1" applyAlignment="1" applyProtection="1">
      <alignment horizontal="center"/>
      <protection locked="0"/>
    </xf>
    <xf numFmtId="0" fontId="0" fillId="5" borderId="0" xfId="0" applyFill="1" applyAlignment="1" applyProtection="1">
      <alignment horizontal="center"/>
      <protection locked="0"/>
    </xf>
    <xf numFmtId="49" fontId="0" fillId="5" borderId="0" xfId="0" applyNumberFormat="1" applyFill="1" applyAlignment="1" applyProtection="1">
      <alignment horizontal="center"/>
      <protection locked="0"/>
    </xf>
    <xf numFmtId="0" fontId="5" fillId="3" borderId="10" xfId="0" applyFont="1" applyFill="1" applyBorder="1" applyAlignment="1">
      <alignment horizontal="center"/>
    </xf>
    <xf numFmtId="0" fontId="5" fillId="3" borderId="11" xfId="0" applyFont="1" applyFill="1" applyBorder="1" applyAlignment="1">
      <alignment horizontal="center"/>
    </xf>
    <xf numFmtId="0" fontId="5" fillId="3" borderId="12" xfId="0" applyFont="1" applyFill="1" applyBorder="1" applyAlignment="1">
      <alignment horizontal="center"/>
    </xf>
  </cellXfs>
  <cellStyles count="3">
    <cellStyle name="Hyperlink" xfId="2" builtinId="8"/>
    <cellStyle name="Normal" xfId="0" builtinId="0"/>
    <cellStyle name="Per cent" xfId="1" builtinId="5"/>
  </cellStyles>
  <dxfs count="16">
    <dxf>
      <fill>
        <patternFill>
          <bgColor rgb="FFB8E08C"/>
        </patternFill>
      </fill>
    </dxf>
    <dxf>
      <fill>
        <patternFill>
          <bgColor rgb="FFFF7979"/>
        </patternFill>
      </fill>
    </dxf>
    <dxf>
      <fill>
        <patternFill>
          <bgColor rgb="FFB8E08C"/>
        </patternFill>
      </fill>
    </dxf>
    <dxf>
      <fill>
        <patternFill>
          <bgColor rgb="FFFF7979"/>
        </patternFill>
      </fill>
    </dxf>
    <dxf>
      <fill>
        <patternFill>
          <bgColor rgb="FFB8E08C"/>
        </patternFill>
      </fill>
    </dxf>
    <dxf>
      <fill>
        <patternFill>
          <bgColor rgb="FFFF7979"/>
        </patternFill>
      </fill>
    </dxf>
    <dxf>
      <fill>
        <patternFill>
          <bgColor rgb="FFFF7979"/>
        </patternFill>
      </fill>
    </dxf>
    <dxf>
      <fill>
        <patternFill>
          <bgColor rgb="FFB8E08C"/>
        </patternFill>
      </fill>
    </dxf>
    <dxf>
      <fill>
        <patternFill>
          <bgColor rgb="FFB8E08C"/>
        </patternFill>
      </fill>
    </dxf>
    <dxf>
      <fill>
        <patternFill>
          <bgColor rgb="FFFF7979"/>
        </patternFill>
      </fill>
    </dxf>
    <dxf>
      <fill>
        <patternFill>
          <bgColor rgb="FFB8E08C"/>
        </patternFill>
      </fill>
    </dxf>
    <dxf>
      <fill>
        <patternFill>
          <bgColor rgb="FFFF7979"/>
        </patternFill>
      </fill>
    </dxf>
    <dxf>
      <fill>
        <patternFill>
          <bgColor rgb="FFB8E08C"/>
        </patternFill>
      </fill>
    </dxf>
    <dxf>
      <fill>
        <patternFill>
          <bgColor rgb="FFFF7979"/>
        </patternFill>
      </fill>
    </dxf>
    <dxf>
      <fill>
        <patternFill>
          <bgColor rgb="FFFF7979"/>
        </patternFill>
      </fill>
    </dxf>
    <dxf>
      <fill>
        <patternFill>
          <bgColor rgb="FFB8E08C"/>
        </patternFill>
      </fill>
    </dxf>
  </dxfs>
  <tableStyles count="0" defaultTableStyle="TableStyleMedium2" defaultPivotStyle="PivotStyleLight16"/>
  <colors>
    <mruColors>
      <color rgb="FFFF7979"/>
      <color rgb="FFB8E08C"/>
      <color rgb="FFE61849"/>
      <color rgb="FF13184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2813C.5D86021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mage001.png@01D2813C.5D86021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620133</xdr:colOff>
      <xdr:row>5</xdr:row>
      <xdr:rowOff>46330</xdr:rowOff>
    </xdr:to>
    <xdr:pic>
      <xdr:nvPicPr>
        <xdr:cNvPr id="3" name="Picture 2" descr="cid:image001.png@01D2813C.5D860210">
          <a:extLst>
            <a:ext uri="{FF2B5EF4-FFF2-40B4-BE49-F238E27FC236}">
              <a16:creationId xmlns:a16="http://schemas.microsoft.com/office/drawing/2014/main" id="{297F1B0B-0EBE-4D7F-AA58-B20CC84BD37B}"/>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229733" cy="1131059"/>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33618</xdr:colOff>
      <xdr:row>0</xdr:row>
      <xdr:rowOff>0</xdr:rowOff>
    </xdr:from>
    <xdr:to>
      <xdr:col>1</xdr:col>
      <xdr:colOff>393775</xdr:colOff>
      <xdr:row>5</xdr:row>
      <xdr:rowOff>180800</xdr:rowOff>
    </xdr:to>
    <xdr:pic>
      <xdr:nvPicPr>
        <xdr:cNvPr id="4" name="Picture 3" descr="cid:image001.png@01D2813C.5D860210">
          <a:extLst>
            <a:ext uri="{FF2B5EF4-FFF2-40B4-BE49-F238E27FC236}">
              <a16:creationId xmlns:a16="http://schemas.microsoft.com/office/drawing/2014/main" id="{816B78F2-5B1E-4A0E-875F-88B47E31A225}"/>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3618" y="0"/>
          <a:ext cx="1223010" cy="1077271"/>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level20.org/european-gender-diversity-report-202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9AB17-2C08-4883-9242-FDAEB7C1E93A}">
  <dimension ref="A4:X31"/>
  <sheetViews>
    <sheetView showGridLines="0" tabSelected="1" zoomScale="85" zoomScaleNormal="85" workbookViewId="0">
      <selection activeCell="D7" sqref="D7"/>
    </sheetView>
  </sheetViews>
  <sheetFormatPr defaultRowHeight="14.45"/>
  <cols>
    <col min="2" max="2" width="14.28515625" customWidth="1"/>
    <col min="10" max="10" width="119" customWidth="1"/>
    <col min="22" max="22" width="140" customWidth="1"/>
  </cols>
  <sheetData>
    <row r="4" spans="1:24">
      <c r="J4" s="4" t="s">
        <v>0</v>
      </c>
    </row>
    <row r="5" spans="1:24" ht="28.9">
      <c r="J5" s="26" t="s">
        <v>1</v>
      </c>
    </row>
    <row r="6" spans="1:24">
      <c r="J6" s="27" t="s">
        <v>2</v>
      </c>
    </row>
    <row r="8" spans="1:24">
      <c r="A8" s="32"/>
      <c r="B8" s="32"/>
      <c r="C8" s="32"/>
      <c r="D8" s="32"/>
      <c r="E8" s="32"/>
      <c r="F8" s="32"/>
      <c r="J8" s="4" t="s">
        <v>3</v>
      </c>
      <c r="X8" s="27"/>
    </row>
    <row r="9" spans="1:24">
      <c r="A9" s="32"/>
      <c r="B9" s="33" t="s">
        <v>4</v>
      </c>
      <c r="C9" s="35" t="s">
        <v>5</v>
      </c>
      <c r="D9" s="35"/>
      <c r="E9" s="35"/>
      <c r="F9" s="32"/>
      <c r="J9" t="s">
        <v>6</v>
      </c>
    </row>
    <row r="10" spans="1:24">
      <c r="A10" s="32"/>
      <c r="B10" s="32"/>
      <c r="C10" s="32"/>
      <c r="D10" s="32"/>
      <c r="E10" s="32"/>
      <c r="F10" s="32"/>
      <c r="J10" t="s">
        <v>7</v>
      </c>
    </row>
    <row r="11" spans="1:24">
      <c r="A11" s="32"/>
      <c r="B11" s="33" t="s">
        <v>8</v>
      </c>
      <c r="C11" s="36" t="s">
        <v>9</v>
      </c>
      <c r="D11" s="36"/>
      <c r="E11" s="36"/>
      <c r="F11" s="32"/>
      <c r="J11" t="s">
        <v>10</v>
      </c>
    </row>
    <row r="12" spans="1:24">
      <c r="A12" s="32"/>
      <c r="B12" s="32"/>
      <c r="C12" s="32"/>
      <c r="D12" s="32"/>
      <c r="E12" s="32"/>
      <c r="F12" s="32"/>
      <c r="J12" t="s">
        <v>11</v>
      </c>
    </row>
    <row r="13" spans="1:24">
      <c r="J13" t="s">
        <v>12</v>
      </c>
    </row>
    <row r="14" spans="1:24">
      <c r="J14" s="29" t="s">
        <v>13</v>
      </c>
    </row>
    <row r="15" spans="1:24" ht="15" thickBot="1"/>
    <row r="16" spans="1:24">
      <c r="A16" s="7"/>
      <c r="B16" s="8"/>
      <c r="C16" s="8"/>
      <c r="D16" s="8"/>
      <c r="E16" s="8"/>
      <c r="F16" s="8"/>
      <c r="G16" s="8"/>
      <c r="H16" s="9"/>
      <c r="J16" s="4" t="s">
        <v>14</v>
      </c>
    </row>
    <row r="17" spans="1:23">
      <c r="A17" s="10"/>
      <c r="B17" s="11"/>
      <c r="C17" s="11" t="s">
        <v>15</v>
      </c>
      <c r="D17" s="11"/>
      <c r="E17" s="12"/>
      <c r="F17" s="12"/>
      <c r="G17" s="12"/>
      <c r="H17" s="13"/>
    </row>
    <row r="18" spans="1:23">
      <c r="A18" s="10"/>
      <c r="B18" s="12"/>
      <c r="C18" s="12"/>
      <c r="D18" s="12"/>
      <c r="E18" s="12"/>
      <c r="F18" s="12"/>
      <c r="G18" s="12"/>
      <c r="H18" s="13"/>
      <c r="J18" s="1" t="s">
        <v>16</v>
      </c>
    </row>
    <row r="19" spans="1:23">
      <c r="A19" s="10"/>
      <c r="B19" s="12"/>
      <c r="C19" s="14" t="s">
        <v>17</v>
      </c>
      <c r="D19" s="15"/>
      <c r="E19" s="14" t="s">
        <v>18</v>
      </c>
      <c r="F19" s="15"/>
      <c r="G19" s="14" t="s">
        <v>19</v>
      </c>
      <c r="H19" s="13"/>
      <c r="J19" t="s">
        <v>20</v>
      </c>
      <c r="W19" s="1"/>
    </row>
    <row r="20" spans="1:23" ht="15" thickBot="1">
      <c r="A20" s="10"/>
      <c r="B20" s="12"/>
      <c r="C20" s="11"/>
      <c r="D20" s="12"/>
      <c r="E20" s="11"/>
      <c r="F20" s="12"/>
      <c r="G20" s="11"/>
      <c r="H20" s="13"/>
      <c r="J20" t="s">
        <v>21</v>
      </c>
    </row>
    <row r="21" spans="1:23" ht="15" thickBot="1">
      <c r="A21" s="10"/>
      <c r="B21" s="14" t="s">
        <v>22</v>
      </c>
      <c r="C21" s="34"/>
      <c r="D21" s="15"/>
      <c r="E21" s="34"/>
      <c r="F21" s="15"/>
      <c r="G21" s="15">
        <f>SUM(E21,C21)</f>
        <v>0</v>
      </c>
      <c r="H21" s="13"/>
    </row>
    <row r="22" spans="1:23">
      <c r="A22" s="10"/>
      <c r="B22" s="15"/>
      <c r="C22" s="15"/>
      <c r="D22" s="15"/>
      <c r="E22" s="15"/>
      <c r="F22" s="15"/>
      <c r="G22" s="15"/>
      <c r="H22" s="13"/>
      <c r="J22" s="1" t="s">
        <v>23</v>
      </c>
    </row>
    <row r="23" spans="1:23" ht="15" thickBot="1">
      <c r="A23" s="10"/>
      <c r="B23" s="15"/>
      <c r="C23" s="15"/>
      <c r="D23" s="15"/>
      <c r="E23" s="15"/>
      <c r="F23" s="15"/>
      <c r="G23" s="15"/>
      <c r="H23" s="13"/>
      <c r="J23" t="s">
        <v>24</v>
      </c>
    </row>
    <row r="24" spans="1:23" ht="15" thickBot="1">
      <c r="A24" s="10"/>
      <c r="B24" s="14" t="s">
        <v>25</v>
      </c>
      <c r="C24" s="34"/>
      <c r="D24" s="15"/>
      <c r="E24" s="34"/>
      <c r="F24" s="15"/>
      <c r="G24" s="15">
        <f>SUM(E24,C24)</f>
        <v>0</v>
      </c>
      <c r="H24" s="13"/>
    </row>
    <row r="25" spans="1:23">
      <c r="A25" s="10"/>
      <c r="B25" s="15"/>
      <c r="C25" s="15"/>
      <c r="D25" s="15"/>
      <c r="E25" s="15"/>
      <c r="F25" s="15"/>
      <c r="G25" s="15"/>
      <c r="H25" s="13"/>
      <c r="J25" s="1" t="s">
        <v>26</v>
      </c>
    </row>
    <row r="26" spans="1:23" ht="15" thickBot="1">
      <c r="A26" s="10"/>
      <c r="B26" s="15"/>
      <c r="C26" s="15"/>
      <c r="D26" s="15"/>
      <c r="E26" s="15"/>
      <c r="F26" s="15"/>
      <c r="G26" s="15"/>
      <c r="H26" s="13"/>
      <c r="J26" s="28" t="s">
        <v>27</v>
      </c>
    </row>
    <row r="27" spans="1:23" ht="15" thickBot="1">
      <c r="A27" s="10"/>
      <c r="B27" s="14" t="s">
        <v>28</v>
      </c>
      <c r="C27" s="34"/>
      <c r="D27" s="15"/>
      <c r="E27" s="34"/>
      <c r="F27" s="15"/>
      <c r="G27" s="15">
        <f>SUM(E27,C27)</f>
        <v>0</v>
      </c>
      <c r="H27" s="13"/>
      <c r="J27" s="30" t="s">
        <v>29</v>
      </c>
    </row>
    <row r="28" spans="1:23">
      <c r="A28" s="10"/>
      <c r="B28" s="15"/>
      <c r="C28" s="15"/>
      <c r="D28" s="15"/>
      <c r="E28" s="15"/>
      <c r="F28" s="15"/>
      <c r="G28" s="15"/>
      <c r="H28" s="13"/>
      <c r="J28" s="1" t="s">
        <v>30</v>
      </c>
    </row>
    <row r="29" spans="1:23">
      <c r="A29" s="10"/>
      <c r="B29" s="15"/>
      <c r="C29" s="15"/>
      <c r="D29" s="15"/>
      <c r="E29" s="15"/>
      <c r="F29" s="15"/>
      <c r="G29" s="15"/>
      <c r="H29" s="13"/>
      <c r="J29" s="31" t="s">
        <v>31</v>
      </c>
    </row>
    <row r="30" spans="1:23">
      <c r="A30" s="10"/>
      <c r="B30" s="14" t="s">
        <v>19</v>
      </c>
      <c r="C30" s="15">
        <f>SUM(C27,C24,C21)</f>
        <v>0</v>
      </c>
      <c r="D30" s="15"/>
      <c r="E30" s="15">
        <f>SUM(E27,E24,E21)</f>
        <v>0</v>
      </c>
      <c r="F30" s="15"/>
      <c r="G30" s="15">
        <f>SUM(G27,G24,G21)</f>
        <v>0</v>
      </c>
      <c r="H30" s="13"/>
    </row>
    <row r="31" spans="1:23" ht="15" thickBot="1">
      <c r="A31" s="16"/>
      <c r="B31" s="17"/>
      <c r="C31" s="18"/>
      <c r="D31" s="18"/>
      <c r="E31" s="18"/>
      <c r="F31" s="18"/>
      <c r="G31" s="18"/>
      <c r="H31" s="19"/>
    </row>
  </sheetData>
  <sheetProtection selectLockedCells="1"/>
  <mergeCells count="2">
    <mergeCell ref="C9:E9"/>
    <mergeCell ref="C11:E11"/>
  </mergeCells>
  <dataValidations count="2">
    <dataValidation type="list" allowBlank="1" showInputMessage="1" showErrorMessage="1" sqref="C11:E11" xr:uid="{5C0F1639-CDFC-4BB1-8329-3E781D1B750F}">
      <formula1>"&lt;£100M, £100M-£500M, £500M-£5B, £5B-£15B, &gt;£15B"</formula1>
    </dataValidation>
    <dataValidation type="list" allowBlank="1" showInputMessage="1" showErrorMessage="1" sqref="C9:E9" xr:uid="{B0FF4348-9881-4FF2-A2DE-921979BCB31E}">
      <formula1>"Austria, Belgium, Denmark, Finland, France, Germany, Ireland, Italy, Norway, Poland, Spain, Sweden, Switzerland"</formula1>
    </dataValidation>
  </dataValidations>
  <hyperlinks>
    <hyperlink ref="J6" r:id="rId1" xr:uid="{6AE3198D-611B-41C8-A791-4D3DF08A648A}"/>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E567F-1403-4CC1-8562-8A37D227F50C}">
  <dimension ref="A3:AS269"/>
  <sheetViews>
    <sheetView showGridLines="0" zoomScale="85" zoomScaleNormal="85" workbookViewId="0">
      <selection activeCell="I13" sqref="I13"/>
    </sheetView>
  </sheetViews>
  <sheetFormatPr defaultRowHeight="14.45"/>
  <cols>
    <col min="1" max="6" width="12.7109375" customWidth="1"/>
    <col min="7" max="7" width="8.28515625" customWidth="1"/>
    <col min="8" max="13" width="12.7109375" customWidth="1"/>
    <col min="14" max="14" width="7.28515625" customWidth="1"/>
    <col min="15" max="17" width="12.7109375" customWidth="1"/>
    <col min="18" max="18" width="7.28515625" customWidth="1"/>
    <col min="35" max="35" width="0" hidden="1" customWidth="1"/>
    <col min="36" max="37" width="8.85546875" hidden="1" customWidth="1"/>
    <col min="38" max="40" width="14" hidden="1" customWidth="1"/>
    <col min="41" max="41" width="42.140625" hidden="1" customWidth="1"/>
    <col min="42" max="42" width="14" hidden="1" customWidth="1"/>
    <col min="43" max="45" width="8.85546875" hidden="1" customWidth="1"/>
    <col min="46" max="46" width="0" hidden="1" customWidth="1"/>
  </cols>
  <sheetData>
    <row r="3" spans="1:43" ht="18">
      <c r="E3" s="5" t="str">
        <f>IF(
    OR(
        AND(Input!C9="Belgium", OR(Input!C11="&gt;£15B", Input!C11="£5B-£15B", Input!C11="&lt;£100M")),
        AND(Input!C9="Denmark", OR(Input!C11="&gt;£15B", Input!C11="£100M-£500M", Input!C11="£5B-£15B")),
        AND(Input!C9="Italy", OR(Input!C11="&lt;£100M", Input!C11="£5B-£15B")),
        AND(Input!C9="Sweden", Input!C11="&lt;£100M"),
        AND(Input!C9="Switzerland", OR(Input!C11="&lt;£100M", Input!C11="£5B-£15B")),
        AND(Input!C9="Poland"),
        AND(Input!C9="Finland", OR(Input!C11="£5B-£15B", Input!C11="&gt;£15B", Input!C11="£500M-£5B")),
        AND(Input!C9="Norway"),
        AND(Input!C9="Austria"),
        AND(Input!C9="Ireland")
    ),
    "⚠️ THIS AUM BAND IN THIS COUNTRY HAS A BASE SIZE BELOW 100 INVESTMENT PROFESSIONALS. PLEASE USE RESULTS WITH CAUTION. ⚠️",
    ""
)</f>
        <v>⚠️ THIS AUM BAND IN THIS COUNTRY HAS A BASE SIZE BELOW 100 INVESTMENT PROFESSIONALS. PLEASE USE RESULTS WITH CAUTION. ⚠️</v>
      </c>
    </row>
    <row r="7" spans="1:43">
      <c r="A7" t="s">
        <v>32</v>
      </c>
    </row>
    <row r="8" spans="1:43" ht="15" thickBot="1"/>
    <row r="9" spans="1:43" ht="30.6" customHeight="1" thickBot="1">
      <c r="A9" s="37" t="str">
        <f>Input!C9 &amp; " gender representation results for " &amp; Input!C11 &amp; " AUM band"</f>
        <v>Austria gender representation results for &lt;£100M AUM band</v>
      </c>
      <c r="B9" s="38"/>
      <c r="C9" s="38"/>
      <c r="D9" s="38"/>
      <c r="E9" s="38"/>
      <c r="F9" s="39"/>
      <c r="G9" s="37" t="s">
        <v>33</v>
      </c>
      <c r="H9" s="38"/>
      <c r="I9" s="38"/>
      <c r="J9" s="38"/>
      <c r="K9" s="38"/>
      <c r="L9" s="38"/>
      <c r="M9" s="39"/>
      <c r="N9" s="37" t="str">
        <f>"Difference vs " &amp; Input!C9 &amp;" "&amp; Input!C11 &amp; " Average"</f>
        <v>Difference vs Austria &lt;£100M Average</v>
      </c>
      <c r="O9" s="38"/>
      <c r="P9" s="38"/>
      <c r="Q9" s="38"/>
      <c r="R9" s="39"/>
      <c r="AL9" s="1" t="s">
        <v>34</v>
      </c>
      <c r="AM9" s="1" t="s">
        <v>35</v>
      </c>
      <c r="AN9" s="1" t="s">
        <v>36</v>
      </c>
      <c r="AO9" s="1" t="s">
        <v>37</v>
      </c>
      <c r="AP9" s="1" t="s">
        <v>38</v>
      </c>
      <c r="AQ9" s="1" t="s">
        <v>39</v>
      </c>
    </row>
    <row r="10" spans="1:43">
      <c r="A10" s="10"/>
      <c r="B10" s="12"/>
      <c r="C10" s="12"/>
      <c r="D10" s="12"/>
      <c r="E10" s="12"/>
      <c r="F10" s="12"/>
      <c r="G10" s="10"/>
      <c r="H10" s="12"/>
      <c r="I10" s="12"/>
      <c r="J10" s="12"/>
      <c r="K10" s="12"/>
      <c r="L10" s="12"/>
      <c r="M10" s="13"/>
      <c r="N10" s="10"/>
      <c r="O10" s="12"/>
      <c r="P10" s="12"/>
      <c r="Q10" s="12"/>
      <c r="R10" s="13"/>
      <c r="AL10" t="s">
        <v>40</v>
      </c>
      <c r="AM10" t="s">
        <v>9</v>
      </c>
      <c r="AN10" t="s">
        <v>19</v>
      </c>
      <c r="AO10" t="str">
        <f>_xlfn.CONCAT(AL10,AM10,AN10)</f>
        <v>France&lt;£100MTotal</v>
      </c>
      <c r="AP10">
        <v>63</v>
      </c>
      <c r="AQ10" s="2">
        <v>0.31</v>
      </c>
    </row>
    <row r="11" spans="1:43">
      <c r="A11" s="10"/>
      <c r="B11" s="12"/>
      <c r="C11" s="14" t="s">
        <v>41</v>
      </c>
      <c r="D11" s="15"/>
      <c r="E11" s="14" t="s">
        <v>42</v>
      </c>
      <c r="F11" s="15"/>
      <c r="G11" s="21"/>
      <c r="H11" s="15"/>
      <c r="I11" s="15"/>
      <c r="J11" s="14" t="s">
        <v>41</v>
      </c>
      <c r="K11" s="15"/>
      <c r="L11" s="14" t="s">
        <v>42</v>
      </c>
      <c r="M11" s="20"/>
      <c r="N11" s="21"/>
      <c r="O11" s="15"/>
      <c r="P11" s="14" t="s">
        <v>42</v>
      </c>
      <c r="Q11" s="15"/>
      <c r="R11" s="13"/>
      <c r="V11" s="6"/>
      <c r="AL11" t="s">
        <v>40</v>
      </c>
      <c r="AM11" t="s">
        <v>9</v>
      </c>
      <c r="AN11" t="s">
        <v>22</v>
      </c>
      <c r="AO11" t="str">
        <f t="shared" ref="AO11:AO74" si="0">_xlfn.CONCAT(AL11,AM11,AN11)</f>
        <v>France&lt;£100MJunior</v>
      </c>
      <c r="AP11">
        <v>63</v>
      </c>
      <c r="AQ11" s="2">
        <v>0.41</v>
      </c>
    </row>
    <row r="12" spans="1:43" ht="15" thickBot="1">
      <c r="A12" s="10"/>
      <c r="B12" s="12"/>
      <c r="C12" s="12"/>
      <c r="D12" s="12"/>
      <c r="E12" s="12"/>
      <c r="F12" s="12"/>
      <c r="G12" s="10"/>
      <c r="H12" s="12"/>
      <c r="I12" s="12"/>
      <c r="J12" s="12"/>
      <c r="K12" s="12"/>
      <c r="L12" s="12"/>
      <c r="M12" s="13"/>
      <c r="N12" s="10"/>
      <c r="O12" s="12"/>
      <c r="P12" s="12"/>
      <c r="Q12" s="12"/>
      <c r="R12" s="13"/>
      <c r="AL12" t="s">
        <v>40</v>
      </c>
      <c r="AM12" t="s">
        <v>9</v>
      </c>
      <c r="AN12" t="s">
        <v>25</v>
      </c>
      <c r="AO12" t="str">
        <f t="shared" si="0"/>
        <v>France&lt;£100MMid</v>
      </c>
      <c r="AP12">
        <v>63</v>
      </c>
      <c r="AQ12" s="2">
        <v>0.28999999999999998</v>
      </c>
    </row>
    <row r="13" spans="1:43" ht="15" thickBot="1">
      <c r="A13" s="23" t="s">
        <v>22</v>
      </c>
      <c r="B13" s="12"/>
      <c r="C13" s="24">
        <f>1-E13</f>
        <v>0.83</v>
      </c>
      <c r="D13" s="15"/>
      <c r="E13" s="25">
        <f>VLOOKUP(TEXT(Input!C9, "0") &amp; TEXT(Input!C11, "0") &amp; TEXT(Input!B21, "0"), AO:AQ, 3, FALSE)</f>
        <v>0.17</v>
      </c>
      <c r="F13" s="15"/>
      <c r="G13" s="21"/>
      <c r="H13" s="14" t="s">
        <v>22</v>
      </c>
      <c r="I13" s="15"/>
      <c r="J13" s="24" t="str">
        <f>IFERROR(Input!C21/Input!G21, "N/A")</f>
        <v>N/A</v>
      </c>
      <c r="K13" s="15"/>
      <c r="L13" s="3" t="str">
        <f>IFERROR(Input!E21/Input!G21, "N/A")</f>
        <v>N/A</v>
      </c>
      <c r="M13" s="20"/>
      <c r="N13" s="21"/>
      <c r="O13" s="15"/>
      <c r="P13" s="22" t="str">
        <f>IFERROR(L13-E13, "N/A")</f>
        <v>N/A</v>
      </c>
      <c r="Q13" s="12"/>
      <c r="R13" s="13"/>
      <c r="AL13" t="s">
        <v>40</v>
      </c>
      <c r="AM13" t="s">
        <v>9</v>
      </c>
      <c r="AN13" t="s">
        <v>28</v>
      </c>
      <c r="AO13" t="str">
        <f t="shared" si="0"/>
        <v>France&lt;£100MSenior</v>
      </c>
      <c r="AP13">
        <v>63</v>
      </c>
      <c r="AQ13" s="2">
        <v>0.23</v>
      </c>
    </row>
    <row r="14" spans="1:43">
      <c r="A14" s="23"/>
      <c r="B14" s="12"/>
      <c r="C14" s="15"/>
      <c r="D14" s="15"/>
      <c r="E14" s="15"/>
      <c r="F14" s="15"/>
      <c r="G14" s="21"/>
      <c r="H14" s="14"/>
      <c r="I14" s="15"/>
      <c r="J14" s="15"/>
      <c r="K14" s="15"/>
      <c r="L14" s="15"/>
      <c r="M14" s="20"/>
      <c r="N14" s="21"/>
      <c r="O14" s="15"/>
      <c r="P14" s="14"/>
      <c r="Q14" s="12"/>
      <c r="R14" s="13"/>
      <c r="AL14" t="s">
        <v>40</v>
      </c>
      <c r="AM14" t="s">
        <v>43</v>
      </c>
      <c r="AN14" t="s">
        <v>19</v>
      </c>
      <c r="AO14" t="str">
        <f t="shared" si="0"/>
        <v>France£100M-£500MTotal</v>
      </c>
      <c r="AP14">
        <v>91</v>
      </c>
      <c r="AQ14" s="2">
        <v>0.33</v>
      </c>
    </row>
    <row r="15" spans="1:43" ht="15" thickBot="1">
      <c r="A15" s="23"/>
      <c r="B15" s="12"/>
      <c r="C15" s="15"/>
      <c r="D15" s="15"/>
      <c r="E15" s="15"/>
      <c r="F15" s="15"/>
      <c r="G15" s="21"/>
      <c r="H15" s="14"/>
      <c r="I15" s="15"/>
      <c r="J15" s="15"/>
      <c r="K15" s="15"/>
      <c r="L15" s="15"/>
      <c r="M15" s="20"/>
      <c r="N15" s="21"/>
      <c r="O15" s="15"/>
      <c r="P15" s="14"/>
      <c r="Q15" s="12"/>
      <c r="R15" s="13"/>
      <c r="AL15" t="s">
        <v>40</v>
      </c>
      <c r="AM15" t="s">
        <v>43</v>
      </c>
      <c r="AN15" t="s">
        <v>22</v>
      </c>
      <c r="AO15" t="str">
        <f t="shared" si="0"/>
        <v>France£100M-£500MJunior</v>
      </c>
      <c r="AP15">
        <v>91</v>
      </c>
      <c r="AQ15" s="2">
        <v>0.46</v>
      </c>
    </row>
    <row r="16" spans="1:43" ht="15" thickBot="1">
      <c r="A16" s="23" t="s">
        <v>25</v>
      </c>
      <c r="B16" s="12"/>
      <c r="C16" s="24">
        <f>1-E16</f>
        <v>0.66999999999999993</v>
      </c>
      <c r="D16" s="15"/>
      <c r="E16" s="25">
        <f>VLOOKUP(TEXT(Input!C9, "0") &amp; TEXT(Input!C11, "0") &amp; TEXT(Input!B24, "0"), AO:AQ, 3, FALSE)</f>
        <v>0.33</v>
      </c>
      <c r="F16" s="15"/>
      <c r="G16" s="21"/>
      <c r="H16" s="14" t="s">
        <v>25</v>
      </c>
      <c r="I16" s="15"/>
      <c r="J16" s="24" t="str">
        <f>IFERROR(Input!C24/Input!G24, "N/A")</f>
        <v>N/A</v>
      </c>
      <c r="K16" s="15"/>
      <c r="L16" s="3" t="str">
        <f>IFERROR(Input!E24/Input!G24, "N/A")</f>
        <v>N/A</v>
      </c>
      <c r="M16" s="20"/>
      <c r="N16" s="21"/>
      <c r="O16" s="15"/>
      <c r="P16" s="22" t="str">
        <f>IFERROR(L16-E16, "N/A")</f>
        <v>N/A</v>
      </c>
      <c r="Q16" s="12"/>
      <c r="R16" s="13"/>
      <c r="AL16" t="s">
        <v>40</v>
      </c>
      <c r="AM16" t="s">
        <v>43</v>
      </c>
      <c r="AN16" t="s">
        <v>25</v>
      </c>
      <c r="AO16" t="str">
        <f t="shared" si="0"/>
        <v>France£100M-£500MMid</v>
      </c>
      <c r="AP16">
        <v>91</v>
      </c>
      <c r="AQ16" s="2">
        <v>0.31</v>
      </c>
    </row>
    <row r="17" spans="1:43">
      <c r="A17" s="23"/>
      <c r="B17" s="12"/>
      <c r="C17" s="15"/>
      <c r="D17" s="15"/>
      <c r="E17" s="15"/>
      <c r="F17" s="15"/>
      <c r="G17" s="21"/>
      <c r="H17" s="14"/>
      <c r="I17" s="15"/>
      <c r="J17" s="15"/>
      <c r="K17" s="15"/>
      <c r="L17" s="15"/>
      <c r="M17" s="20"/>
      <c r="N17" s="21"/>
      <c r="O17" s="15"/>
      <c r="P17" s="14"/>
      <c r="Q17" s="12"/>
      <c r="R17" s="13"/>
      <c r="AL17" t="s">
        <v>40</v>
      </c>
      <c r="AM17" t="s">
        <v>43</v>
      </c>
      <c r="AN17" t="s">
        <v>28</v>
      </c>
      <c r="AO17" t="str">
        <f t="shared" si="0"/>
        <v>France£100M-£500MSenior</v>
      </c>
      <c r="AP17">
        <v>91</v>
      </c>
      <c r="AQ17" s="2">
        <v>0.2</v>
      </c>
    </row>
    <row r="18" spans="1:43" ht="15" thickBot="1">
      <c r="A18" s="23"/>
      <c r="B18" s="12"/>
      <c r="C18" s="15"/>
      <c r="D18" s="15"/>
      <c r="E18" s="15"/>
      <c r="F18" s="15"/>
      <c r="G18" s="21"/>
      <c r="H18" s="14"/>
      <c r="I18" s="15"/>
      <c r="J18" s="15"/>
      <c r="K18" s="15"/>
      <c r="L18" s="15"/>
      <c r="M18" s="20"/>
      <c r="N18" s="21"/>
      <c r="O18" s="15"/>
      <c r="P18" s="14"/>
      <c r="Q18" s="12"/>
      <c r="R18" s="13"/>
      <c r="AL18" t="s">
        <v>40</v>
      </c>
      <c r="AM18" t="s">
        <v>44</v>
      </c>
      <c r="AN18" t="s">
        <v>19</v>
      </c>
      <c r="AO18" t="str">
        <f t="shared" si="0"/>
        <v>France£500M-£5BTotal</v>
      </c>
      <c r="AP18">
        <v>94</v>
      </c>
      <c r="AQ18" s="2">
        <v>0.28000000000000003</v>
      </c>
    </row>
    <row r="19" spans="1:43" ht="15" thickBot="1">
      <c r="A19" s="23" t="s">
        <v>28</v>
      </c>
      <c r="B19" s="12"/>
      <c r="C19" s="24">
        <f>1-E19</f>
        <v>0.8</v>
      </c>
      <c r="D19" s="15"/>
      <c r="E19" s="25">
        <f>VLOOKUP(TEXT(Input!C9, "0") &amp; TEXT(Input!C11, "0") &amp; TEXT(Input!B27, "0"), AO:AQ, 3, FALSE)</f>
        <v>0.2</v>
      </c>
      <c r="F19" s="15"/>
      <c r="G19" s="21"/>
      <c r="H19" s="14" t="s">
        <v>28</v>
      </c>
      <c r="I19" s="15"/>
      <c r="J19" s="24" t="str">
        <f>IFERROR(Input!C27/Input!G27, "N/A")</f>
        <v>N/A</v>
      </c>
      <c r="K19" s="15"/>
      <c r="L19" s="3" t="str">
        <f>IFERROR(Input!E27/Input!G27, "N/A")</f>
        <v>N/A</v>
      </c>
      <c r="M19" s="20"/>
      <c r="N19" s="21"/>
      <c r="O19" s="15"/>
      <c r="P19" s="22" t="str">
        <f>IFERROR(L19-E19, "N/A")</f>
        <v>N/A</v>
      </c>
      <c r="Q19" s="12"/>
      <c r="R19" s="13"/>
      <c r="AL19" t="s">
        <v>40</v>
      </c>
      <c r="AM19" t="s">
        <v>44</v>
      </c>
      <c r="AN19" t="s">
        <v>22</v>
      </c>
      <c r="AO19" t="str">
        <f t="shared" si="0"/>
        <v>France£500M-£5BJunior</v>
      </c>
      <c r="AP19">
        <v>94</v>
      </c>
      <c r="AQ19" s="2">
        <v>0.42</v>
      </c>
    </row>
    <row r="20" spans="1:43">
      <c r="A20" s="23"/>
      <c r="B20" s="12"/>
      <c r="C20" s="15"/>
      <c r="D20" s="15"/>
      <c r="E20" s="15"/>
      <c r="F20" s="15"/>
      <c r="G20" s="21"/>
      <c r="H20" s="14"/>
      <c r="I20" s="15"/>
      <c r="J20" s="15"/>
      <c r="K20" s="15"/>
      <c r="L20" s="15"/>
      <c r="M20" s="20"/>
      <c r="N20" s="21"/>
      <c r="O20" s="15"/>
      <c r="P20" s="14"/>
      <c r="Q20" s="12"/>
      <c r="R20" s="13"/>
      <c r="AL20" t="s">
        <v>40</v>
      </c>
      <c r="AM20" t="s">
        <v>44</v>
      </c>
      <c r="AN20" t="s">
        <v>25</v>
      </c>
      <c r="AO20" t="str">
        <f t="shared" si="0"/>
        <v>France£500M-£5BMid</v>
      </c>
      <c r="AP20">
        <v>94</v>
      </c>
      <c r="AQ20" s="2">
        <v>0.28000000000000003</v>
      </c>
    </row>
    <row r="21" spans="1:43" ht="15" thickBot="1">
      <c r="A21" s="23"/>
      <c r="B21" s="12"/>
      <c r="C21" s="15"/>
      <c r="D21" s="15"/>
      <c r="E21" s="15"/>
      <c r="F21" s="15"/>
      <c r="G21" s="21"/>
      <c r="H21" s="14"/>
      <c r="I21" s="15"/>
      <c r="J21" s="15"/>
      <c r="K21" s="15"/>
      <c r="L21" s="15"/>
      <c r="M21" s="20"/>
      <c r="N21" s="21"/>
      <c r="O21" s="15"/>
      <c r="P21" s="14"/>
      <c r="Q21" s="12"/>
      <c r="R21" s="13"/>
      <c r="AL21" t="s">
        <v>40</v>
      </c>
      <c r="AM21" t="s">
        <v>44</v>
      </c>
      <c r="AN21" t="s">
        <v>28</v>
      </c>
      <c r="AO21" t="str">
        <f t="shared" si="0"/>
        <v>France£500M-£5BSenior</v>
      </c>
      <c r="AP21">
        <v>94</v>
      </c>
      <c r="AQ21" s="2">
        <v>0.15</v>
      </c>
    </row>
    <row r="22" spans="1:43" ht="15" thickBot="1">
      <c r="A22" s="23" t="s">
        <v>19</v>
      </c>
      <c r="B22" s="12"/>
      <c r="C22" s="24">
        <f>1-E22</f>
        <v>0.76</v>
      </c>
      <c r="D22" s="15"/>
      <c r="E22" s="25">
        <f>VLOOKUP(TEXT(Input!C9, "0") &amp; TEXT(Input!C11, "0") &amp; TEXT(Input!B30, "0"), AO:AQ, 3, FALSE)</f>
        <v>0.24</v>
      </c>
      <c r="F22" s="15"/>
      <c r="G22" s="21"/>
      <c r="H22" s="14" t="s">
        <v>19</v>
      </c>
      <c r="I22" s="15"/>
      <c r="J22" s="24" t="str">
        <f>IFERROR(Input!C30/Input!G30, "N/A")</f>
        <v>N/A</v>
      </c>
      <c r="K22" s="15"/>
      <c r="L22" s="3" t="str">
        <f>IFERROR(Input!E30/Input!G30, "N/A")</f>
        <v>N/A</v>
      </c>
      <c r="M22" s="20"/>
      <c r="N22" s="21"/>
      <c r="O22" s="15"/>
      <c r="P22" s="22" t="str">
        <f>IFERROR(L22-E22, "N/A")</f>
        <v>N/A</v>
      </c>
      <c r="Q22" s="12"/>
      <c r="R22" s="13"/>
      <c r="AL22" t="s">
        <v>40</v>
      </c>
      <c r="AM22" t="s">
        <v>45</v>
      </c>
      <c r="AN22" t="s">
        <v>19</v>
      </c>
      <c r="AO22" t="str">
        <f t="shared" si="0"/>
        <v>France£5B-£15BTotal</v>
      </c>
      <c r="AP22">
        <v>21</v>
      </c>
      <c r="AQ22" s="2">
        <v>0.31</v>
      </c>
    </row>
    <row r="23" spans="1:43">
      <c r="A23" s="10"/>
      <c r="B23" s="12"/>
      <c r="C23" s="12"/>
      <c r="D23" s="12"/>
      <c r="E23" s="12"/>
      <c r="F23" s="12"/>
      <c r="G23" s="10"/>
      <c r="H23" s="12"/>
      <c r="I23" s="12"/>
      <c r="J23" s="12"/>
      <c r="K23" s="12"/>
      <c r="L23" s="12"/>
      <c r="M23" s="13"/>
      <c r="N23" s="10"/>
      <c r="O23" s="12"/>
      <c r="P23" s="12"/>
      <c r="Q23" s="12"/>
      <c r="R23" s="13"/>
      <c r="AL23" t="s">
        <v>40</v>
      </c>
      <c r="AM23" t="s">
        <v>45</v>
      </c>
      <c r="AN23" t="s">
        <v>22</v>
      </c>
      <c r="AO23" t="str">
        <f t="shared" si="0"/>
        <v>France£5B-£15BJunior</v>
      </c>
      <c r="AP23">
        <v>21</v>
      </c>
      <c r="AQ23" s="2">
        <v>0.37</v>
      </c>
    </row>
    <row r="24" spans="1:43" ht="15" thickBot="1">
      <c r="A24" s="16"/>
      <c r="B24" s="18"/>
      <c r="C24" s="18"/>
      <c r="D24" s="18"/>
      <c r="E24" s="18"/>
      <c r="F24" s="18"/>
      <c r="G24" s="16"/>
      <c r="H24" s="18"/>
      <c r="I24" s="18"/>
      <c r="J24" s="18"/>
      <c r="K24" s="18"/>
      <c r="L24" s="18"/>
      <c r="M24" s="19"/>
      <c r="N24" s="16"/>
      <c r="O24" s="18"/>
      <c r="P24" s="18"/>
      <c r="Q24" s="18"/>
      <c r="R24" s="19"/>
      <c r="AL24" t="s">
        <v>40</v>
      </c>
      <c r="AM24" t="s">
        <v>45</v>
      </c>
      <c r="AN24" t="s">
        <v>25</v>
      </c>
      <c r="AO24" t="str">
        <f t="shared" si="0"/>
        <v>France£5B-£15BMid</v>
      </c>
      <c r="AP24">
        <v>21</v>
      </c>
      <c r="AQ24" s="2">
        <v>0.38</v>
      </c>
    </row>
    <row r="25" spans="1:43">
      <c r="AL25" t="s">
        <v>40</v>
      </c>
      <c r="AM25" t="s">
        <v>45</v>
      </c>
      <c r="AN25" t="s">
        <v>28</v>
      </c>
      <c r="AO25" t="str">
        <f t="shared" si="0"/>
        <v>France£5B-£15BSenior</v>
      </c>
      <c r="AP25">
        <v>21</v>
      </c>
      <c r="AQ25" s="2">
        <v>0.13</v>
      </c>
    </row>
    <row r="26" spans="1:43" ht="15" thickBot="1">
      <c r="AL26" t="s">
        <v>40</v>
      </c>
      <c r="AM26" t="s">
        <v>46</v>
      </c>
      <c r="AN26" t="s">
        <v>19</v>
      </c>
      <c r="AO26" t="str">
        <f t="shared" si="0"/>
        <v>France&gt;£15BTotal</v>
      </c>
      <c r="AP26">
        <v>29</v>
      </c>
      <c r="AQ26" s="2">
        <v>0.34</v>
      </c>
    </row>
    <row r="27" spans="1:43" ht="31.9" customHeight="1" thickBot="1">
      <c r="A27" s="37" t="s">
        <v>47</v>
      </c>
      <c r="B27" s="38"/>
      <c r="C27" s="38"/>
      <c r="D27" s="38"/>
      <c r="E27" s="38"/>
      <c r="F27" s="39"/>
      <c r="G27" s="37" t="s">
        <v>33</v>
      </c>
      <c r="H27" s="38"/>
      <c r="I27" s="38"/>
      <c r="J27" s="38"/>
      <c r="K27" s="38"/>
      <c r="L27" s="38"/>
      <c r="M27" s="39"/>
      <c r="N27" s="37" t="s">
        <v>48</v>
      </c>
      <c r="O27" s="38"/>
      <c r="P27" s="38"/>
      <c r="Q27" s="38"/>
      <c r="R27" s="39"/>
      <c r="AL27" t="s">
        <v>40</v>
      </c>
      <c r="AM27" t="s">
        <v>46</v>
      </c>
      <c r="AN27" t="s">
        <v>22</v>
      </c>
      <c r="AO27" t="str">
        <f t="shared" si="0"/>
        <v>France&gt;£15BJunior</v>
      </c>
      <c r="AP27">
        <v>29</v>
      </c>
      <c r="AQ27" s="2">
        <v>0.43</v>
      </c>
    </row>
    <row r="28" spans="1:43">
      <c r="A28" s="10"/>
      <c r="B28" s="12"/>
      <c r="C28" s="12"/>
      <c r="D28" s="12"/>
      <c r="E28" s="12"/>
      <c r="F28" s="12"/>
      <c r="G28" s="10"/>
      <c r="H28" s="12"/>
      <c r="I28" s="12"/>
      <c r="J28" s="12"/>
      <c r="K28" s="12"/>
      <c r="L28" s="12"/>
      <c r="M28" s="13"/>
      <c r="N28" s="10"/>
      <c r="O28" s="12"/>
      <c r="P28" s="12"/>
      <c r="Q28" s="12"/>
      <c r="R28" s="13"/>
      <c r="AL28" t="s">
        <v>40</v>
      </c>
      <c r="AM28" t="s">
        <v>46</v>
      </c>
      <c r="AN28" t="s">
        <v>25</v>
      </c>
      <c r="AO28" t="str">
        <f t="shared" si="0"/>
        <v>France&gt;£15BMid</v>
      </c>
      <c r="AP28">
        <v>29</v>
      </c>
      <c r="AQ28" s="2">
        <v>0.35</v>
      </c>
    </row>
    <row r="29" spans="1:43">
      <c r="A29" s="10"/>
      <c r="B29" s="12"/>
      <c r="C29" s="14" t="s">
        <v>41</v>
      </c>
      <c r="D29" s="15"/>
      <c r="E29" s="14" t="s">
        <v>42</v>
      </c>
      <c r="F29" s="15"/>
      <c r="G29" s="21"/>
      <c r="H29" s="15"/>
      <c r="I29" s="15"/>
      <c r="J29" s="14" t="s">
        <v>41</v>
      </c>
      <c r="K29" s="15"/>
      <c r="L29" s="14" t="s">
        <v>42</v>
      </c>
      <c r="M29" s="20"/>
      <c r="N29" s="21"/>
      <c r="O29" s="15"/>
      <c r="P29" s="14" t="s">
        <v>42</v>
      </c>
      <c r="Q29" s="15"/>
      <c r="R29" s="13"/>
      <c r="AL29" t="s">
        <v>40</v>
      </c>
      <c r="AM29" t="s">
        <v>46</v>
      </c>
      <c r="AN29" t="s">
        <v>28</v>
      </c>
      <c r="AO29" t="str">
        <f t="shared" si="0"/>
        <v>France&gt;£15BSenior</v>
      </c>
      <c r="AP29">
        <v>29</v>
      </c>
      <c r="AQ29" s="2">
        <v>0.19</v>
      </c>
    </row>
    <row r="30" spans="1:43" ht="15" thickBot="1">
      <c r="A30" s="10"/>
      <c r="B30" s="12"/>
      <c r="C30" s="12"/>
      <c r="D30" s="12"/>
      <c r="E30" s="12"/>
      <c r="F30" s="12"/>
      <c r="G30" s="10"/>
      <c r="H30" s="12"/>
      <c r="I30" s="12"/>
      <c r="J30" s="12"/>
      <c r="K30" s="12"/>
      <c r="L30" s="12"/>
      <c r="M30" s="13"/>
      <c r="N30" s="10"/>
      <c r="O30" s="12"/>
      <c r="P30" s="12"/>
      <c r="Q30" s="12"/>
      <c r="R30" s="13"/>
      <c r="AL30" t="s">
        <v>49</v>
      </c>
      <c r="AM30" t="s">
        <v>9</v>
      </c>
      <c r="AN30" t="s">
        <v>19</v>
      </c>
      <c r="AO30" t="str">
        <f t="shared" si="0"/>
        <v>Germany&lt;£100MTotal</v>
      </c>
      <c r="AP30">
        <v>49</v>
      </c>
      <c r="AQ30" s="2">
        <v>0.23</v>
      </c>
    </row>
    <row r="31" spans="1:43" ht="15" thickBot="1">
      <c r="A31" s="23" t="s">
        <v>22</v>
      </c>
      <c r="B31" s="12"/>
      <c r="C31" s="24">
        <f>1-E31</f>
        <v>0.65</v>
      </c>
      <c r="D31" s="15"/>
      <c r="E31" s="25">
        <v>0.35</v>
      </c>
      <c r="F31" s="15"/>
      <c r="G31" s="21"/>
      <c r="H31" s="14" t="s">
        <v>22</v>
      </c>
      <c r="I31" s="15"/>
      <c r="J31" s="24" t="str">
        <f>IFERROR(Input!C21/Input!G21, "N/A")</f>
        <v>N/A</v>
      </c>
      <c r="K31" s="15"/>
      <c r="L31" s="3" t="str">
        <f>IFERROR(Input!E21/Input!G21, "N/A")</f>
        <v>N/A</v>
      </c>
      <c r="M31" s="20"/>
      <c r="N31" s="21"/>
      <c r="O31" s="15"/>
      <c r="P31" s="22" t="str">
        <f>IFERROR(L31-E31, "N/A")</f>
        <v>N/A</v>
      </c>
      <c r="Q31" s="12"/>
      <c r="R31" s="13"/>
      <c r="AL31" t="s">
        <v>49</v>
      </c>
      <c r="AM31" t="s">
        <v>9</v>
      </c>
      <c r="AN31" t="s">
        <v>22</v>
      </c>
      <c r="AO31" t="str">
        <f t="shared" si="0"/>
        <v>Germany&lt;£100MJunior</v>
      </c>
      <c r="AP31">
        <v>49</v>
      </c>
      <c r="AQ31" s="2">
        <v>0.28000000000000003</v>
      </c>
    </row>
    <row r="32" spans="1:43">
      <c r="A32" s="23"/>
      <c r="B32" s="12"/>
      <c r="C32" s="15"/>
      <c r="D32" s="15"/>
      <c r="E32" s="15"/>
      <c r="F32" s="15"/>
      <c r="G32" s="21"/>
      <c r="H32" s="14"/>
      <c r="I32" s="15"/>
      <c r="J32" s="15"/>
      <c r="K32" s="15"/>
      <c r="L32" s="15"/>
      <c r="M32" s="20"/>
      <c r="N32" s="21"/>
      <c r="O32" s="15"/>
      <c r="P32" s="14"/>
      <c r="Q32" s="12"/>
      <c r="R32" s="13"/>
      <c r="AL32" t="s">
        <v>49</v>
      </c>
      <c r="AM32" t="s">
        <v>9</v>
      </c>
      <c r="AN32" t="s">
        <v>25</v>
      </c>
      <c r="AO32" t="str">
        <f t="shared" si="0"/>
        <v>Germany&lt;£100MMid</v>
      </c>
      <c r="AP32">
        <v>49</v>
      </c>
      <c r="AQ32" s="2">
        <v>0.27</v>
      </c>
    </row>
    <row r="33" spans="1:43" ht="15" thickBot="1">
      <c r="A33" s="23"/>
      <c r="B33" s="12"/>
      <c r="C33" s="15"/>
      <c r="D33" s="15"/>
      <c r="E33" s="15"/>
      <c r="F33" s="15"/>
      <c r="G33" s="21"/>
      <c r="H33" s="14"/>
      <c r="I33" s="15"/>
      <c r="J33" s="15"/>
      <c r="K33" s="15"/>
      <c r="L33" s="15"/>
      <c r="M33" s="20"/>
      <c r="N33" s="21"/>
      <c r="O33" s="15"/>
      <c r="P33" s="14"/>
      <c r="Q33" s="12"/>
      <c r="R33" s="13"/>
      <c r="AL33" t="s">
        <v>49</v>
      </c>
      <c r="AM33" t="s">
        <v>9</v>
      </c>
      <c r="AN33" t="s">
        <v>28</v>
      </c>
      <c r="AO33" t="str">
        <f t="shared" si="0"/>
        <v>Germany&lt;£100MSenior</v>
      </c>
      <c r="AP33">
        <v>49</v>
      </c>
      <c r="AQ33" s="2">
        <v>0.17</v>
      </c>
    </row>
    <row r="34" spans="1:43" ht="15" thickBot="1">
      <c r="A34" s="23" t="s">
        <v>25</v>
      </c>
      <c r="B34" s="12"/>
      <c r="C34" s="24">
        <f>1-E34</f>
        <v>0.74</v>
      </c>
      <c r="D34" s="15"/>
      <c r="E34" s="25">
        <v>0.26</v>
      </c>
      <c r="F34" s="15"/>
      <c r="G34" s="21"/>
      <c r="H34" s="14" t="s">
        <v>25</v>
      </c>
      <c r="I34" s="15"/>
      <c r="J34" s="24" t="str">
        <f>IFERROR(Input!C24/Input!G24, "N/A")</f>
        <v>N/A</v>
      </c>
      <c r="K34" s="15"/>
      <c r="L34" s="3" t="str">
        <f>IFERROR(Input!E24/Input!G24, "N/A")</f>
        <v>N/A</v>
      </c>
      <c r="M34" s="20"/>
      <c r="N34" s="21"/>
      <c r="O34" s="15"/>
      <c r="P34" s="22" t="str">
        <f>IFERROR(L34-E34, "N/A")</f>
        <v>N/A</v>
      </c>
      <c r="Q34" s="12"/>
      <c r="R34" s="13"/>
      <c r="AL34" t="s">
        <v>49</v>
      </c>
      <c r="AM34" t="s">
        <v>43</v>
      </c>
      <c r="AN34" t="s">
        <v>19</v>
      </c>
      <c r="AO34" t="str">
        <f t="shared" si="0"/>
        <v>Germany£100M-£500MTotal</v>
      </c>
      <c r="AP34">
        <v>53</v>
      </c>
      <c r="AQ34" s="2">
        <v>0.18</v>
      </c>
    </row>
    <row r="35" spans="1:43">
      <c r="A35" s="23"/>
      <c r="B35" s="12"/>
      <c r="C35" s="15"/>
      <c r="D35" s="15"/>
      <c r="E35" s="15"/>
      <c r="F35" s="15"/>
      <c r="G35" s="21"/>
      <c r="H35" s="14"/>
      <c r="I35" s="15"/>
      <c r="J35" s="15"/>
      <c r="K35" s="15"/>
      <c r="L35" s="15"/>
      <c r="M35" s="20"/>
      <c r="N35" s="21"/>
      <c r="O35" s="15"/>
      <c r="P35" s="14"/>
      <c r="Q35" s="12"/>
      <c r="R35" s="13"/>
      <c r="AL35" t="s">
        <v>49</v>
      </c>
      <c r="AM35" t="s">
        <v>43</v>
      </c>
      <c r="AN35" t="s">
        <v>22</v>
      </c>
      <c r="AO35" t="str">
        <f t="shared" si="0"/>
        <v>Germany£100M-£500MJunior</v>
      </c>
      <c r="AP35">
        <v>53</v>
      </c>
      <c r="AQ35" s="2">
        <v>0.26</v>
      </c>
    </row>
    <row r="36" spans="1:43" ht="15" thickBot="1">
      <c r="A36" s="23"/>
      <c r="B36" s="12"/>
      <c r="C36" s="15"/>
      <c r="D36" s="15"/>
      <c r="E36" s="15"/>
      <c r="F36" s="15"/>
      <c r="G36" s="21"/>
      <c r="H36" s="14"/>
      <c r="I36" s="15"/>
      <c r="J36" s="15"/>
      <c r="K36" s="15"/>
      <c r="L36" s="15"/>
      <c r="M36" s="20"/>
      <c r="N36" s="21"/>
      <c r="O36" s="15"/>
      <c r="P36" s="14"/>
      <c r="Q36" s="12"/>
      <c r="R36" s="13"/>
      <c r="AL36" t="s">
        <v>49</v>
      </c>
      <c r="AM36" t="s">
        <v>43</v>
      </c>
      <c r="AN36" t="s">
        <v>25</v>
      </c>
      <c r="AO36" t="str">
        <f t="shared" si="0"/>
        <v>Germany£100M-£500MMid</v>
      </c>
      <c r="AP36">
        <v>53</v>
      </c>
      <c r="AQ36" s="2">
        <v>0.18</v>
      </c>
    </row>
    <row r="37" spans="1:43" ht="15" thickBot="1">
      <c r="A37" s="23" t="s">
        <v>28</v>
      </c>
      <c r="B37" s="12"/>
      <c r="C37" s="24">
        <f>1-E37</f>
        <v>0.86</v>
      </c>
      <c r="D37" s="15"/>
      <c r="E37" s="25">
        <v>0.14000000000000001</v>
      </c>
      <c r="F37" s="15"/>
      <c r="G37" s="21"/>
      <c r="H37" s="14" t="s">
        <v>28</v>
      </c>
      <c r="I37" s="15"/>
      <c r="J37" s="24" t="str">
        <f>IFERROR(Input!C27/Input!G27, "N/A")</f>
        <v>N/A</v>
      </c>
      <c r="K37" s="15"/>
      <c r="L37" s="3" t="str">
        <f>IFERROR(Input!E27/Input!G27, "N/A")</f>
        <v>N/A</v>
      </c>
      <c r="M37" s="20"/>
      <c r="N37" s="21"/>
      <c r="O37" s="15"/>
      <c r="P37" s="22" t="str">
        <f>IFERROR(L37-E37, "N/A")</f>
        <v>N/A</v>
      </c>
      <c r="Q37" s="12"/>
      <c r="R37" s="13"/>
      <c r="AL37" t="s">
        <v>49</v>
      </c>
      <c r="AM37" t="s">
        <v>43</v>
      </c>
      <c r="AN37" t="s">
        <v>28</v>
      </c>
      <c r="AO37" t="str">
        <f t="shared" si="0"/>
        <v>Germany£100M-£500MSenior</v>
      </c>
      <c r="AP37">
        <v>53</v>
      </c>
      <c r="AQ37" s="2">
        <v>0.12</v>
      </c>
    </row>
    <row r="38" spans="1:43">
      <c r="A38" s="23"/>
      <c r="B38" s="12"/>
      <c r="C38" s="15"/>
      <c r="D38" s="15"/>
      <c r="E38" s="15"/>
      <c r="F38" s="15"/>
      <c r="G38" s="21"/>
      <c r="H38" s="14"/>
      <c r="I38" s="15"/>
      <c r="J38" s="15"/>
      <c r="K38" s="15"/>
      <c r="L38" s="15"/>
      <c r="M38" s="20"/>
      <c r="N38" s="21"/>
      <c r="O38" s="15"/>
      <c r="P38" s="14"/>
      <c r="Q38" s="12"/>
      <c r="R38" s="13"/>
      <c r="AL38" t="s">
        <v>49</v>
      </c>
      <c r="AM38" t="s">
        <v>44</v>
      </c>
      <c r="AN38" t="s">
        <v>19</v>
      </c>
      <c r="AO38" t="str">
        <f t="shared" si="0"/>
        <v>Germany£500M-£5BTotal</v>
      </c>
      <c r="AP38">
        <v>73</v>
      </c>
      <c r="AQ38" s="2">
        <v>0.2</v>
      </c>
    </row>
    <row r="39" spans="1:43" ht="15" thickBot="1">
      <c r="A39" s="23"/>
      <c r="B39" s="12"/>
      <c r="C39" s="15"/>
      <c r="D39" s="15"/>
      <c r="E39" s="15"/>
      <c r="F39" s="15"/>
      <c r="G39" s="21"/>
      <c r="H39" s="14"/>
      <c r="I39" s="15"/>
      <c r="J39" s="15"/>
      <c r="K39" s="15"/>
      <c r="L39" s="15"/>
      <c r="M39" s="20"/>
      <c r="N39" s="21"/>
      <c r="O39" s="15"/>
      <c r="P39" s="14"/>
      <c r="Q39" s="12"/>
      <c r="R39" s="13"/>
      <c r="AL39" t="s">
        <v>49</v>
      </c>
      <c r="AM39" t="s">
        <v>44</v>
      </c>
      <c r="AN39" t="s">
        <v>22</v>
      </c>
      <c r="AO39" t="str">
        <f t="shared" si="0"/>
        <v>Germany£500M-£5BJunior</v>
      </c>
      <c r="AP39">
        <v>73</v>
      </c>
      <c r="AQ39" s="2">
        <v>0.27</v>
      </c>
    </row>
    <row r="40" spans="1:43" ht="15" thickBot="1">
      <c r="A40" s="23" t="s">
        <v>19</v>
      </c>
      <c r="B40" s="12"/>
      <c r="C40" s="24">
        <f>1-E40</f>
        <v>0.76</v>
      </c>
      <c r="D40" s="15"/>
      <c r="E40" s="25">
        <v>0.24</v>
      </c>
      <c r="F40" s="15"/>
      <c r="G40" s="21"/>
      <c r="H40" s="14" t="s">
        <v>19</v>
      </c>
      <c r="I40" s="15"/>
      <c r="J40" s="24" t="str">
        <f>IFERROR(Input!C30/Input!G30, "N/A")</f>
        <v>N/A</v>
      </c>
      <c r="K40" s="15"/>
      <c r="L40" s="3" t="str">
        <f>IFERROR(Input!E30/Input!G30, "N/A")</f>
        <v>N/A</v>
      </c>
      <c r="M40" s="20"/>
      <c r="N40" s="21"/>
      <c r="O40" s="15"/>
      <c r="P40" s="22" t="str">
        <f>IFERROR(L40-E40, "N/A")</f>
        <v>N/A</v>
      </c>
      <c r="Q40" s="12"/>
      <c r="R40" s="13"/>
      <c r="AL40" t="s">
        <v>49</v>
      </c>
      <c r="AM40" t="s">
        <v>44</v>
      </c>
      <c r="AN40" t="s">
        <v>25</v>
      </c>
      <c r="AO40" t="str">
        <f t="shared" si="0"/>
        <v>Germany£500M-£5BMid</v>
      </c>
      <c r="AP40">
        <v>73</v>
      </c>
      <c r="AQ40" s="2">
        <v>0.26</v>
      </c>
    </row>
    <row r="41" spans="1:43">
      <c r="A41" s="10"/>
      <c r="B41" s="12"/>
      <c r="C41" s="12"/>
      <c r="D41" s="12"/>
      <c r="E41" s="12"/>
      <c r="F41" s="12"/>
      <c r="G41" s="10"/>
      <c r="H41" s="12"/>
      <c r="I41" s="12"/>
      <c r="J41" s="12"/>
      <c r="K41" s="12"/>
      <c r="L41" s="12"/>
      <c r="M41" s="13"/>
      <c r="N41" s="10"/>
      <c r="O41" s="12"/>
      <c r="P41" s="12"/>
      <c r="Q41" s="12"/>
      <c r="R41" s="13"/>
      <c r="AL41" t="s">
        <v>49</v>
      </c>
      <c r="AM41" t="s">
        <v>44</v>
      </c>
      <c r="AN41" t="s">
        <v>28</v>
      </c>
      <c r="AO41" t="str">
        <f t="shared" si="0"/>
        <v>Germany£500M-£5BSenior</v>
      </c>
      <c r="AP41">
        <v>73</v>
      </c>
      <c r="AQ41" s="2">
        <v>0.08</v>
      </c>
    </row>
    <row r="42" spans="1:43" ht="15" thickBot="1">
      <c r="A42" s="16"/>
      <c r="B42" s="18"/>
      <c r="C42" s="18"/>
      <c r="D42" s="18"/>
      <c r="E42" s="18"/>
      <c r="F42" s="18"/>
      <c r="G42" s="16"/>
      <c r="H42" s="18"/>
      <c r="I42" s="18"/>
      <c r="J42" s="18"/>
      <c r="K42" s="18"/>
      <c r="L42" s="18"/>
      <c r="M42" s="19"/>
      <c r="N42" s="16"/>
      <c r="O42" s="18"/>
      <c r="P42" s="18"/>
      <c r="Q42" s="18"/>
      <c r="R42" s="19"/>
      <c r="AL42" t="s">
        <v>49</v>
      </c>
      <c r="AM42" t="s">
        <v>45</v>
      </c>
      <c r="AN42" t="s">
        <v>19</v>
      </c>
      <c r="AO42" t="str">
        <f t="shared" si="0"/>
        <v>Germany£5B-£15BTotal</v>
      </c>
      <c r="AP42">
        <v>20</v>
      </c>
      <c r="AQ42" s="2">
        <v>0.15</v>
      </c>
    </row>
    <row r="43" spans="1:43">
      <c r="AL43" t="s">
        <v>49</v>
      </c>
      <c r="AM43" t="s">
        <v>45</v>
      </c>
      <c r="AN43" t="s">
        <v>22</v>
      </c>
      <c r="AO43" t="str">
        <f t="shared" si="0"/>
        <v>Germany£5B-£15BJunior</v>
      </c>
      <c r="AP43">
        <v>20</v>
      </c>
      <c r="AQ43" s="2">
        <v>0.21</v>
      </c>
    </row>
    <row r="44" spans="1:43">
      <c r="A44" s="29" t="s">
        <v>13</v>
      </c>
      <c r="AL44" t="s">
        <v>49</v>
      </c>
      <c r="AM44" t="s">
        <v>45</v>
      </c>
      <c r="AN44" t="s">
        <v>25</v>
      </c>
      <c r="AO44" t="str">
        <f t="shared" si="0"/>
        <v>Germany£5B-£15BMid</v>
      </c>
      <c r="AP44">
        <v>20</v>
      </c>
      <c r="AQ44" s="2">
        <v>0.15</v>
      </c>
    </row>
    <row r="45" spans="1:43">
      <c r="AL45" t="s">
        <v>49</v>
      </c>
      <c r="AM45" t="s">
        <v>45</v>
      </c>
      <c r="AN45" t="s">
        <v>28</v>
      </c>
      <c r="AO45" t="str">
        <f t="shared" si="0"/>
        <v>Germany£5B-£15BSenior</v>
      </c>
      <c r="AP45">
        <v>20</v>
      </c>
      <c r="AQ45" s="2">
        <v>0.08</v>
      </c>
    </row>
    <row r="46" spans="1:43">
      <c r="AL46" t="s">
        <v>49</v>
      </c>
      <c r="AM46" t="s">
        <v>46</v>
      </c>
      <c r="AN46" t="s">
        <v>19</v>
      </c>
      <c r="AO46" t="str">
        <f t="shared" si="0"/>
        <v>Germany&gt;£15BTotal</v>
      </c>
      <c r="AP46">
        <v>30</v>
      </c>
      <c r="AQ46" s="2">
        <v>0.16</v>
      </c>
    </row>
    <row r="47" spans="1:43">
      <c r="AL47" t="s">
        <v>49</v>
      </c>
      <c r="AM47" t="s">
        <v>46</v>
      </c>
      <c r="AN47" t="s">
        <v>22</v>
      </c>
      <c r="AO47" t="str">
        <f t="shared" si="0"/>
        <v>Germany&gt;£15BJunior</v>
      </c>
      <c r="AP47">
        <v>30</v>
      </c>
      <c r="AQ47" s="2">
        <v>0.27</v>
      </c>
    </row>
    <row r="48" spans="1:43">
      <c r="AL48" t="s">
        <v>49</v>
      </c>
      <c r="AM48" t="s">
        <v>46</v>
      </c>
      <c r="AN48" t="s">
        <v>25</v>
      </c>
      <c r="AO48" t="str">
        <f t="shared" si="0"/>
        <v>Germany&gt;£15BMid</v>
      </c>
      <c r="AP48">
        <v>30</v>
      </c>
      <c r="AQ48" s="2">
        <v>0.17</v>
      </c>
    </row>
    <row r="49" spans="38:43">
      <c r="AL49" t="s">
        <v>49</v>
      </c>
      <c r="AM49" t="s">
        <v>46</v>
      </c>
      <c r="AN49" t="s">
        <v>28</v>
      </c>
      <c r="AO49" t="str">
        <f t="shared" si="0"/>
        <v>Germany&gt;£15BSenior</v>
      </c>
      <c r="AP49">
        <v>30</v>
      </c>
      <c r="AQ49" s="2">
        <v>0.06</v>
      </c>
    </row>
    <row r="50" spans="38:43">
      <c r="AL50" t="s">
        <v>50</v>
      </c>
      <c r="AM50" t="s">
        <v>9</v>
      </c>
      <c r="AN50" t="s">
        <v>19</v>
      </c>
      <c r="AO50" t="str">
        <f t="shared" si="0"/>
        <v>Spain&lt;£100MTotal</v>
      </c>
      <c r="AP50">
        <v>18</v>
      </c>
      <c r="AQ50" s="2">
        <v>0.2</v>
      </c>
    </row>
    <row r="51" spans="38:43">
      <c r="AL51" t="s">
        <v>50</v>
      </c>
      <c r="AM51" t="s">
        <v>9</v>
      </c>
      <c r="AN51" t="s">
        <v>22</v>
      </c>
      <c r="AO51" t="str">
        <f t="shared" si="0"/>
        <v>Spain&lt;£100MJunior</v>
      </c>
      <c r="AP51">
        <v>18</v>
      </c>
      <c r="AQ51" s="2">
        <v>0.28999999999999998</v>
      </c>
    </row>
    <row r="52" spans="38:43">
      <c r="AL52" t="s">
        <v>50</v>
      </c>
      <c r="AM52" t="s">
        <v>9</v>
      </c>
      <c r="AN52" t="s">
        <v>25</v>
      </c>
      <c r="AO52" t="str">
        <f t="shared" si="0"/>
        <v>Spain&lt;£100MMid</v>
      </c>
      <c r="AP52">
        <v>18</v>
      </c>
      <c r="AQ52" s="2">
        <v>0.3</v>
      </c>
    </row>
    <row r="53" spans="38:43">
      <c r="AL53" t="s">
        <v>50</v>
      </c>
      <c r="AM53" t="s">
        <v>9</v>
      </c>
      <c r="AN53" t="s">
        <v>28</v>
      </c>
      <c r="AO53" t="str">
        <f t="shared" si="0"/>
        <v>Spain&lt;£100MSenior</v>
      </c>
      <c r="AP53">
        <v>18</v>
      </c>
      <c r="AQ53" s="2">
        <v>0.09</v>
      </c>
    </row>
    <row r="54" spans="38:43">
      <c r="AL54" t="s">
        <v>50</v>
      </c>
      <c r="AM54" t="s">
        <v>43</v>
      </c>
      <c r="AN54" t="s">
        <v>19</v>
      </c>
      <c r="AO54" t="str">
        <f t="shared" si="0"/>
        <v>Spain£100M-£500MTotal</v>
      </c>
      <c r="AP54">
        <v>21</v>
      </c>
      <c r="AQ54" s="2">
        <v>0.17</v>
      </c>
    </row>
    <row r="55" spans="38:43">
      <c r="AL55" t="s">
        <v>50</v>
      </c>
      <c r="AM55" t="s">
        <v>43</v>
      </c>
      <c r="AN55" t="s">
        <v>22</v>
      </c>
      <c r="AO55" t="str">
        <f t="shared" si="0"/>
        <v>Spain£100M-£500MJunior</v>
      </c>
      <c r="AP55">
        <v>21</v>
      </c>
      <c r="AQ55" s="2">
        <v>0.16</v>
      </c>
    </row>
    <row r="56" spans="38:43">
      <c r="AL56" t="s">
        <v>50</v>
      </c>
      <c r="AM56" t="s">
        <v>43</v>
      </c>
      <c r="AN56" t="s">
        <v>25</v>
      </c>
      <c r="AO56" t="str">
        <f t="shared" si="0"/>
        <v>Spain£100M-£500MMid</v>
      </c>
      <c r="AP56">
        <v>21</v>
      </c>
      <c r="AQ56" s="2">
        <v>0.17</v>
      </c>
    </row>
    <row r="57" spans="38:43">
      <c r="AL57" t="s">
        <v>50</v>
      </c>
      <c r="AM57" t="s">
        <v>43</v>
      </c>
      <c r="AN57" t="s">
        <v>28</v>
      </c>
      <c r="AO57" t="str">
        <f t="shared" si="0"/>
        <v>Spain£100M-£500MSenior</v>
      </c>
      <c r="AP57">
        <v>21</v>
      </c>
      <c r="AQ57" s="2">
        <v>0.18</v>
      </c>
    </row>
    <row r="58" spans="38:43">
      <c r="AL58" t="s">
        <v>50</v>
      </c>
      <c r="AM58" t="s">
        <v>44</v>
      </c>
      <c r="AN58" t="s">
        <v>19</v>
      </c>
      <c r="AO58" t="str">
        <f t="shared" si="0"/>
        <v>Spain£500M-£5BTotal</v>
      </c>
      <c r="AP58">
        <v>25</v>
      </c>
      <c r="AQ58" s="2">
        <v>0.24</v>
      </c>
    </row>
    <row r="59" spans="38:43">
      <c r="AL59" t="s">
        <v>50</v>
      </c>
      <c r="AM59" t="s">
        <v>44</v>
      </c>
      <c r="AN59" t="s">
        <v>22</v>
      </c>
      <c r="AO59" t="str">
        <f t="shared" si="0"/>
        <v>Spain£500M-£5BJunior</v>
      </c>
      <c r="AP59">
        <v>25</v>
      </c>
      <c r="AQ59" s="2">
        <v>0.32</v>
      </c>
    </row>
    <row r="60" spans="38:43">
      <c r="AL60" t="s">
        <v>50</v>
      </c>
      <c r="AM60" t="s">
        <v>44</v>
      </c>
      <c r="AN60" t="s">
        <v>25</v>
      </c>
      <c r="AO60" t="str">
        <f t="shared" si="0"/>
        <v>Spain£500M-£5BMid</v>
      </c>
      <c r="AP60">
        <v>25</v>
      </c>
      <c r="AQ60" s="2">
        <v>0.3</v>
      </c>
    </row>
    <row r="61" spans="38:43">
      <c r="AL61" t="s">
        <v>50</v>
      </c>
      <c r="AM61" t="s">
        <v>44</v>
      </c>
      <c r="AN61" t="s">
        <v>28</v>
      </c>
      <c r="AO61" t="str">
        <f t="shared" si="0"/>
        <v>Spain£500M-£5BSenior</v>
      </c>
      <c r="AP61">
        <v>25</v>
      </c>
      <c r="AQ61" s="2">
        <v>0.12</v>
      </c>
    </row>
    <row r="62" spans="38:43">
      <c r="AL62" t="s">
        <v>50</v>
      </c>
      <c r="AM62" t="s">
        <v>45</v>
      </c>
      <c r="AN62" t="s">
        <v>19</v>
      </c>
      <c r="AO62" t="str">
        <f t="shared" si="0"/>
        <v>Spain£5B-£15BTotal</v>
      </c>
      <c r="AP62">
        <v>8</v>
      </c>
      <c r="AQ62" s="2">
        <v>0.18</v>
      </c>
    </row>
    <row r="63" spans="38:43">
      <c r="AL63" t="s">
        <v>50</v>
      </c>
      <c r="AM63" t="s">
        <v>45</v>
      </c>
      <c r="AN63" t="s">
        <v>22</v>
      </c>
      <c r="AO63" t="str">
        <f t="shared" si="0"/>
        <v>Spain£5B-£15BJunior</v>
      </c>
      <c r="AP63">
        <v>8</v>
      </c>
      <c r="AQ63" s="2">
        <v>0.32</v>
      </c>
    </row>
    <row r="64" spans="38:43">
      <c r="AL64" t="s">
        <v>50</v>
      </c>
      <c r="AM64" t="s">
        <v>45</v>
      </c>
      <c r="AN64" t="s">
        <v>25</v>
      </c>
      <c r="AO64" t="str">
        <f t="shared" si="0"/>
        <v>Spain£5B-£15BMid</v>
      </c>
      <c r="AP64">
        <v>8</v>
      </c>
      <c r="AQ64" s="2">
        <v>0.15</v>
      </c>
    </row>
    <row r="65" spans="38:43">
      <c r="AL65" t="s">
        <v>50</v>
      </c>
      <c r="AM65" t="s">
        <v>45</v>
      </c>
      <c r="AN65" t="s">
        <v>28</v>
      </c>
      <c r="AO65" t="str">
        <f t="shared" si="0"/>
        <v>Spain£5B-£15BSenior</v>
      </c>
      <c r="AP65">
        <v>8</v>
      </c>
      <c r="AQ65" s="2">
        <v>0.08</v>
      </c>
    </row>
    <row r="66" spans="38:43">
      <c r="AL66" t="s">
        <v>50</v>
      </c>
      <c r="AM66" t="s">
        <v>46</v>
      </c>
      <c r="AN66" t="s">
        <v>19</v>
      </c>
      <c r="AO66" t="str">
        <f t="shared" si="0"/>
        <v>Spain&gt;£15BTotal</v>
      </c>
      <c r="AP66">
        <v>24</v>
      </c>
      <c r="AQ66" s="2">
        <v>0.23</v>
      </c>
    </row>
    <row r="67" spans="38:43">
      <c r="AL67" t="s">
        <v>50</v>
      </c>
      <c r="AM67" t="s">
        <v>46</v>
      </c>
      <c r="AN67" t="s">
        <v>22</v>
      </c>
      <c r="AO67" t="str">
        <f t="shared" si="0"/>
        <v>Spain&gt;£15BJunior</v>
      </c>
      <c r="AP67">
        <v>24</v>
      </c>
      <c r="AQ67" s="2">
        <v>0.31</v>
      </c>
    </row>
    <row r="68" spans="38:43">
      <c r="AL68" t="s">
        <v>50</v>
      </c>
      <c r="AM68" t="s">
        <v>46</v>
      </c>
      <c r="AN68" t="s">
        <v>25</v>
      </c>
      <c r="AO68" t="str">
        <f t="shared" si="0"/>
        <v>Spain&gt;£15BMid</v>
      </c>
      <c r="AP68">
        <v>24</v>
      </c>
      <c r="AQ68" s="2">
        <v>0.3</v>
      </c>
    </row>
    <row r="69" spans="38:43">
      <c r="AL69" t="s">
        <v>50</v>
      </c>
      <c r="AM69" t="s">
        <v>46</v>
      </c>
      <c r="AN69" t="s">
        <v>28</v>
      </c>
      <c r="AO69" t="str">
        <f t="shared" si="0"/>
        <v>Spain&gt;£15BSenior</v>
      </c>
      <c r="AP69">
        <v>24</v>
      </c>
      <c r="AQ69" s="2">
        <v>0.06</v>
      </c>
    </row>
    <row r="70" spans="38:43">
      <c r="AL70" t="s">
        <v>51</v>
      </c>
      <c r="AM70" t="s">
        <v>9</v>
      </c>
      <c r="AN70" t="s">
        <v>19</v>
      </c>
      <c r="AO70" t="str">
        <f t="shared" si="0"/>
        <v>Italy&lt;£100MTotal</v>
      </c>
      <c r="AP70">
        <v>22</v>
      </c>
      <c r="AQ70" s="2">
        <v>0.28000000000000003</v>
      </c>
    </row>
    <row r="71" spans="38:43">
      <c r="AL71" t="s">
        <v>51</v>
      </c>
      <c r="AM71" t="s">
        <v>9</v>
      </c>
      <c r="AN71" t="s">
        <v>22</v>
      </c>
      <c r="AO71" t="str">
        <f t="shared" si="0"/>
        <v>Italy&lt;£100MJunior</v>
      </c>
      <c r="AP71">
        <v>22</v>
      </c>
      <c r="AQ71" s="2">
        <v>0.4</v>
      </c>
    </row>
    <row r="72" spans="38:43">
      <c r="AL72" t="s">
        <v>51</v>
      </c>
      <c r="AM72" t="s">
        <v>9</v>
      </c>
      <c r="AN72" t="s">
        <v>25</v>
      </c>
      <c r="AO72" t="str">
        <f t="shared" si="0"/>
        <v>Italy&lt;£100MMid</v>
      </c>
      <c r="AP72">
        <v>22</v>
      </c>
      <c r="AQ72" s="2">
        <v>0.23</v>
      </c>
    </row>
    <row r="73" spans="38:43">
      <c r="AL73" t="s">
        <v>51</v>
      </c>
      <c r="AM73" t="s">
        <v>9</v>
      </c>
      <c r="AN73" t="s">
        <v>28</v>
      </c>
      <c r="AO73" t="str">
        <f t="shared" si="0"/>
        <v>Italy&lt;£100MSenior</v>
      </c>
      <c r="AP73">
        <v>22</v>
      </c>
      <c r="AQ73" s="2">
        <v>0.22</v>
      </c>
    </row>
    <row r="74" spans="38:43">
      <c r="AL74" t="s">
        <v>51</v>
      </c>
      <c r="AM74" t="s">
        <v>43</v>
      </c>
      <c r="AN74" t="s">
        <v>19</v>
      </c>
      <c r="AO74" t="str">
        <f t="shared" si="0"/>
        <v>Italy£100M-£500MTotal</v>
      </c>
      <c r="AP74">
        <v>33</v>
      </c>
      <c r="AQ74" s="2">
        <v>0.15</v>
      </c>
    </row>
    <row r="75" spans="38:43">
      <c r="AL75" t="s">
        <v>51</v>
      </c>
      <c r="AM75" t="s">
        <v>43</v>
      </c>
      <c r="AN75" t="s">
        <v>22</v>
      </c>
      <c r="AO75" t="str">
        <f t="shared" ref="AO75:AO138" si="1">_xlfn.CONCAT(AL75,AM75,AN75)</f>
        <v>Italy£100M-£500MJunior</v>
      </c>
      <c r="AP75">
        <v>33</v>
      </c>
      <c r="AQ75" s="2">
        <v>0.26</v>
      </c>
    </row>
    <row r="76" spans="38:43">
      <c r="AL76" t="s">
        <v>51</v>
      </c>
      <c r="AM76" t="s">
        <v>43</v>
      </c>
      <c r="AN76" t="s">
        <v>25</v>
      </c>
      <c r="AO76" t="str">
        <f t="shared" si="1"/>
        <v>Italy£100M-£500MMid</v>
      </c>
      <c r="AP76">
        <v>33</v>
      </c>
      <c r="AQ76" s="2">
        <v>0.13</v>
      </c>
    </row>
    <row r="77" spans="38:43">
      <c r="AL77" t="s">
        <v>51</v>
      </c>
      <c r="AM77" t="s">
        <v>43</v>
      </c>
      <c r="AN77" t="s">
        <v>28</v>
      </c>
      <c r="AO77" t="str">
        <f t="shared" si="1"/>
        <v>Italy£100M-£500MSenior</v>
      </c>
      <c r="AP77">
        <v>33</v>
      </c>
      <c r="AQ77" s="2">
        <v>0.09</v>
      </c>
    </row>
    <row r="78" spans="38:43">
      <c r="AL78" t="s">
        <v>51</v>
      </c>
      <c r="AM78" t="s">
        <v>44</v>
      </c>
      <c r="AN78" t="s">
        <v>19</v>
      </c>
      <c r="AO78" t="str">
        <f t="shared" si="1"/>
        <v>Italy£500M-£5BTotal</v>
      </c>
      <c r="AP78">
        <v>46</v>
      </c>
      <c r="AQ78" s="2">
        <v>0.21</v>
      </c>
    </row>
    <row r="79" spans="38:43">
      <c r="AL79" t="s">
        <v>51</v>
      </c>
      <c r="AM79" t="s">
        <v>44</v>
      </c>
      <c r="AN79" t="s">
        <v>22</v>
      </c>
      <c r="AO79" t="str">
        <f t="shared" si="1"/>
        <v>Italy£500M-£5BJunior</v>
      </c>
      <c r="AP79">
        <v>46</v>
      </c>
      <c r="AQ79" s="2">
        <v>0.42</v>
      </c>
    </row>
    <row r="80" spans="38:43">
      <c r="AL80" t="s">
        <v>51</v>
      </c>
      <c r="AM80" t="s">
        <v>44</v>
      </c>
      <c r="AN80" t="s">
        <v>25</v>
      </c>
      <c r="AO80" t="str">
        <f t="shared" si="1"/>
        <v>Italy£500M-£5BMid</v>
      </c>
      <c r="AP80">
        <v>46</v>
      </c>
      <c r="AQ80" s="2">
        <v>0.13</v>
      </c>
    </row>
    <row r="81" spans="38:43">
      <c r="AL81" t="s">
        <v>51</v>
      </c>
      <c r="AM81" t="s">
        <v>44</v>
      </c>
      <c r="AN81" t="s">
        <v>28</v>
      </c>
      <c r="AO81" t="str">
        <f t="shared" si="1"/>
        <v>Italy£500M-£5BSenior</v>
      </c>
      <c r="AP81">
        <v>46</v>
      </c>
      <c r="AQ81" s="2">
        <v>0.13</v>
      </c>
    </row>
    <row r="82" spans="38:43">
      <c r="AL82" t="s">
        <v>51</v>
      </c>
      <c r="AM82" t="s">
        <v>45</v>
      </c>
      <c r="AN82" t="s">
        <v>19</v>
      </c>
      <c r="AO82" t="str">
        <f t="shared" si="1"/>
        <v>Italy£5B-£15BTotal</v>
      </c>
      <c r="AP82">
        <v>9</v>
      </c>
      <c r="AQ82" s="2">
        <v>0.31</v>
      </c>
    </row>
    <row r="83" spans="38:43">
      <c r="AL83" t="s">
        <v>51</v>
      </c>
      <c r="AM83" t="s">
        <v>45</v>
      </c>
      <c r="AN83" t="s">
        <v>22</v>
      </c>
      <c r="AO83" t="str">
        <f t="shared" si="1"/>
        <v>Italy£5B-£15BJunior</v>
      </c>
      <c r="AP83">
        <v>9</v>
      </c>
      <c r="AQ83" s="2">
        <v>0.41</v>
      </c>
    </row>
    <row r="84" spans="38:43">
      <c r="AL84" t="s">
        <v>51</v>
      </c>
      <c r="AM84" t="s">
        <v>45</v>
      </c>
      <c r="AN84" t="s">
        <v>25</v>
      </c>
      <c r="AO84" t="str">
        <f t="shared" si="1"/>
        <v>Italy£5B-£15BMid</v>
      </c>
      <c r="AP84">
        <v>9</v>
      </c>
      <c r="AQ84" s="2">
        <v>0.24</v>
      </c>
    </row>
    <row r="85" spans="38:43">
      <c r="AL85" t="s">
        <v>51</v>
      </c>
      <c r="AM85" t="s">
        <v>45</v>
      </c>
      <c r="AN85" t="s">
        <v>28</v>
      </c>
      <c r="AO85" t="str">
        <f t="shared" si="1"/>
        <v>Italy£5B-£15BSenior</v>
      </c>
      <c r="AP85">
        <v>9</v>
      </c>
      <c r="AQ85" s="2">
        <v>0.2</v>
      </c>
    </row>
    <row r="86" spans="38:43">
      <c r="AL86" t="s">
        <v>51</v>
      </c>
      <c r="AM86" t="s">
        <v>46</v>
      </c>
      <c r="AN86" t="s">
        <v>19</v>
      </c>
      <c r="AO86" t="str">
        <f t="shared" si="1"/>
        <v>Italy&gt;£15BTotal</v>
      </c>
      <c r="AP86">
        <v>26</v>
      </c>
      <c r="AQ86" s="2">
        <v>0.18</v>
      </c>
    </row>
    <row r="87" spans="38:43">
      <c r="AL87" t="s">
        <v>51</v>
      </c>
      <c r="AM87" t="s">
        <v>46</v>
      </c>
      <c r="AN87" t="s">
        <v>22</v>
      </c>
      <c r="AO87" t="str">
        <f t="shared" si="1"/>
        <v>Italy&gt;£15BJunior</v>
      </c>
      <c r="AP87">
        <v>26</v>
      </c>
      <c r="AQ87" s="2">
        <v>0.2</v>
      </c>
    </row>
    <row r="88" spans="38:43">
      <c r="AL88" t="s">
        <v>51</v>
      </c>
      <c r="AM88" t="s">
        <v>46</v>
      </c>
      <c r="AN88" t="s">
        <v>25</v>
      </c>
      <c r="AO88" t="str">
        <f t="shared" si="1"/>
        <v>Italy&gt;£15BMid</v>
      </c>
      <c r="AP88">
        <v>26</v>
      </c>
      <c r="AQ88" s="2">
        <v>0.23</v>
      </c>
    </row>
    <row r="89" spans="38:43">
      <c r="AL89" t="s">
        <v>51</v>
      </c>
      <c r="AM89" t="s">
        <v>46</v>
      </c>
      <c r="AN89" t="s">
        <v>28</v>
      </c>
      <c r="AO89" t="str">
        <f t="shared" si="1"/>
        <v>Italy&gt;£15BSenior</v>
      </c>
      <c r="AP89">
        <v>26</v>
      </c>
      <c r="AQ89" s="2">
        <v>0.09</v>
      </c>
    </row>
    <row r="90" spans="38:43">
      <c r="AL90" t="s">
        <v>5</v>
      </c>
      <c r="AM90" t="s">
        <v>9</v>
      </c>
      <c r="AN90" t="s">
        <v>19</v>
      </c>
      <c r="AO90" t="str">
        <f t="shared" si="1"/>
        <v>Austria&lt;£100MTotal</v>
      </c>
      <c r="AP90">
        <v>9</v>
      </c>
      <c r="AQ90" s="2">
        <v>0.24</v>
      </c>
    </row>
    <row r="91" spans="38:43">
      <c r="AL91" t="s">
        <v>5</v>
      </c>
      <c r="AM91" t="s">
        <v>9</v>
      </c>
      <c r="AN91" t="s">
        <v>22</v>
      </c>
      <c r="AO91" t="str">
        <f t="shared" si="1"/>
        <v>Austria&lt;£100MJunior</v>
      </c>
      <c r="AP91">
        <v>9</v>
      </c>
      <c r="AQ91" s="2">
        <v>0.17</v>
      </c>
    </row>
    <row r="92" spans="38:43">
      <c r="AL92" t="s">
        <v>5</v>
      </c>
      <c r="AM92" t="s">
        <v>9</v>
      </c>
      <c r="AN92" t="s">
        <v>25</v>
      </c>
      <c r="AO92" t="str">
        <f t="shared" si="1"/>
        <v>Austria&lt;£100MMid</v>
      </c>
      <c r="AP92">
        <v>9</v>
      </c>
      <c r="AQ92" s="2">
        <v>0.33</v>
      </c>
    </row>
    <row r="93" spans="38:43">
      <c r="AL93" t="s">
        <v>5</v>
      </c>
      <c r="AM93" t="s">
        <v>9</v>
      </c>
      <c r="AN93" t="s">
        <v>28</v>
      </c>
      <c r="AO93" t="str">
        <f t="shared" si="1"/>
        <v>Austria&lt;£100MSenior</v>
      </c>
      <c r="AP93">
        <v>9</v>
      </c>
      <c r="AQ93" s="2">
        <v>0.2</v>
      </c>
    </row>
    <row r="94" spans="38:43">
      <c r="AL94" t="s">
        <v>5</v>
      </c>
      <c r="AM94" t="s">
        <v>43</v>
      </c>
      <c r="AN94" t="s">
        <v>19</v>
      </c>
      <c r="AO94" t="str">
        <f t="shared" si="1"/>
        <v>Austria£100M-£500MTotal</v>
      </c>
      <c r="AP94">
        <v>11</v>
      </c>
      <c r="AQ94" s="2">
        <v>0.16</v>
      </c>
    </row>
    <row r="95" spans="38:43">
      <c r="AL95" t="s">
        <v>5</v>
      </c>
      <c r="AM95" t="s">
        <v>43</v>
      </c>
      <c r="AN95" t="s">
        <v>22</v>
      </c>
      <c r="AO95" t="str">
        <f t="shared" si="1"/>
        <v>Austria£100M-£500MJunior</v>
      </c>
      <c r="AP95">
        <v>11</v>
      </c>
      <c r="AQ95" s="2">
        <v>0.17</v>
      </c>
    </row>
    <row r="96" spans="38:43">
      <c r="AL96" t="s">
        <v>5</v>
      </c>
      <c r="AM96" t="s">
        <v>43</v>
      </c>
      <c r="AN96" t="s">
        <v>25</v>
      </c>
      <c r="AO96" t="str">
        <f t="shared" si="1"/>
        <v>Austria£100M-£500MMid</v>
      </c>
      <c r="AP96">
        <v>11</v>
      </c>
      <c r="AQ96" s="2">
        <v>0.14000000000000001</v>
      </c>
    </row>
    <row r="97" spans="38:43">
      <c r="AL97" t="s">
        <v>5</v>
      </c>
      <c r="AM97" t="s">
        <v>43</v>
      </c>
      <c r="AN97" t="s">
        <v>28</v>
      </c>
      <c r="AO97" t="str">
        <f t="shared" si="1"/>
        <v>Austria£100M-£500MSenior</v>
      </c>
      <c r="AP97">
        <v>11</v>
      </c>
      <c r="AQ97" s="2">
        <v>0.17</v>
      </c>
    </row>
    <row r="98" spans="38:43">
      <c r="AL98" t="s">
        <v>5</v>
      </c>
      <c r="AM98" t="s">
        <v>44</v>
      </c>
      <c r="AN98" t="s">
        <v>19</v>
      </c>
      <c r="AO98" t="str">
        <f t="shared" si="1"/>
        <v>Austria£500M-£5BTotal</v>
      </c>
      <c r="AP98">
        <v>4</v>
      </c>
      <c r="AQ98" s="2">
        <v>0.28999999999999998</v>
      </c>
    </row>
    <row r="99" spans="38:43">
      <c r="AL99" t="s">
        <v>5</v>
      </c>
      <c r="AM99" t="s">
        <v>44</v>
      </c>
      <c r="AN99" t="s">
        <v>22</v>
      </c>
      <c r="AO99" t="str">
        <f t="shared" si="1"/>
        <v>Austria£500M-£5BJunior</v>
      </c>
      <c r="AP99">
        <v>4</v>
      </c>
      <c r="AQ99" s="2">
        <v>0.5</v>
      </c>
    </row>
    <row r="100" spans="38:43">
      <c r="AL100" t="s">
        <v>5</v>
      </c>
      <c r="AM100" t="s">
        <v>44</v>
      </c>
      <c r="AN100" t="s">
        <v>25</v>
      </c>
      <c r="AO100" t="str">
        <f t="shared" si="1"/>
        <v>Austria£500M-£5BMid</v>
      </c>
      <c r="AP100">
        <v>4</v>
      </c>
      <c r="AQ100" s="2">
        <v>0.17</v>
      </c>
    </row>
    <row r="101" spans="38:43">
      <c r="AL101" t="s">
        <v>5</v>
      </c>
      <c r="AM101" t="s">
        <v>44</v>
      </c>
      <c r="AN101" t="s">
        <v>28</v>
      </c>
      <c r="AO101" t="str">
        <f t="shared" si="1"/>
        <v>Austria£500M-£5BSenior</v>
      </c>
      <c r="AP101">
        <v>4</v>
      </c>
      <c r="AQ101" s="2">
        <v>0.33</v>
      </c>
    </row>
    <row r="102" spans="38:43">
      <c r="AL102" t="s">
        <v>5</v>
      </c>
      <c r="AM102" t="s">
        <v>45</v>
      </c>
      <c r="AN102" t="s">
        <v>19</v>
      </c>
      <c r="AO102" t="str">
        <f t="shared" si="1"/>
        <v>Austria£5B-£15BTotal</v>
      </c>
      <c r="AP102">
        <v>3</v>
      </c>
      <c r="AQ102" s="2">
        <v>0.33</v>
      </c>
    </row>
    <row r="103" spans="38:43">
      <c r="AL103" t="s">
        <v>5</v>
      </c>
      <c r="AM103" t="s">
        <v>45</v>
      </c>
      <c r="AN103" t="s">
        <v>22</v>
      </c>
      <c r="AO103" t="str">
        <f t="shared" si="1"/>
        <v>Austria£5B-£15BJunior</v>
      </c>
      <c r="AP103">
        <v>3</v>
      </c>
      <c r="AQ103" s="2">
        <v>0.5</v>
      </c>
    </row>
    <row r="104" spans="38:43">
      <c r="AL104" t="s">
        <v>5</v>
      </c>
      <c r="AM104" t="s">
        <v>45</v>
      </c>
      <c r="AN104" t="s">
        <v>25</v>
      </c>
      <c r="AO104" t="str">
        <f t="shared" si="1"/>
        <v>Austria£5B-£15BMid</v>
      </c>
      <c r="AP104">
        <v>3</v>
      </c>
      <c r="AQ104" s="2"/>
    </row>
    <row r="105" spans="38:43">
      <c r="AL105" t="s">
        <v>5</v>
      </c>
      <c r="AM105" t="s">
        <v>45</v>
      </c>
      <c r="AN105" t="s">
        <v>28</v>
      </c>
      <c r="AO105" t="str">
        <f t="shared" si="1"/>
        <v>Austria£5B-£15BSenior</v>
      </c>
      <c r="AP105">
        <v>3</v>
      </c>
      <c r="AQ105" s="2">
        <v>0</v>
      </c>
    </row>
    <row r="106" spans="38:43">
      <c r="AL106" t="s">
        <v>5</v>
      </c>
      <c r="AM106" t="s">
        <v>46</v>
      </c>
      <c r="AN106" t="s">
        <v>19</v>
      </c>
      <c r="AO106" t="str">
        <f t="shared" si="1"/>
        <v>Austria&gt;£15BTotal</v>
      </c>
      <c r="AP106">
        <v>4</v>
      </c>
      <c r="AQ106" s="2">
        <v>0.25</v>
      </c>
    </row>
    <row r="107" spans="38:43">
      <c r="AL107" t="s">
        <v>5</v>
      </c>
      <c r="AM107" t="s">
        <v>46</v>
      </c>
      <c r="AN107" t="s">
        <v>22</v>
      </c>
      <c r="AO107" t="str">
        <f t="shared" si="1"/>
        <v>Austria&gt;£15BJunior</v>
      </c>
      <c r="AP107">
        <v>4</v>
      </c>
      <c r="AQ107" s="2">
        <v>0</v>
      </c>
    </row>
    <row r="108" spans="38:43">
      <c r="AL108" t="s">
        <v>5</v>
      </c>
      <c r="AM108" t="s">
        <v>46</v>
      </c>
      <c r="AN108" t="s">
        <v>25</v>
      </c>
      <c r="AO108" t="str">
        <f t="shared" si="1"/>
        <v>Austria&gt;£15BMid</v>
      </c>
      <c r="AP108">
        <v>4</v>
      </c>
      <c r="AQ108" s="2">
        <v>0.5</v>
      </c>
    </row>
    <row r="109" spans="38:43">
      <c r="AL109" t="s">
        <v>5</v>
      </c>
      <c r="AM109" t="s">
        <v>46</v>
      </c>
      <c r="AN109" t="s">
        <v>28</v>
      </c>
      <c r="AO109" t="str">
        <f t="shared" si="1"/>
        <v>Austria&gt;£15BSenior</v>
      </c>
      <c r="AP109">
        <v>4</v>
      </c>
      <c r="AQ109" s="2">
        <v>0</v>
      </c>
    </row>
    <row r="110" spans="38:43">
      <c r="AL110" t="s">
        <v>52</v>
      </c>
      <c r="AM110" t="s">
        <v>9</v>
      </c>
      <c r="AN110" t="s">
        <v>19</v>
      </c>
      <c r="AO110" t="str">
        <f t="shared" si="1"/>
        <v>Switzerland&lt;£100MTotal</v>
      </c>
      <c r="AP110">
        <v>18</v>
      </c>
      <c r="AQ110" s="2">
        <v>0.11</v>
      </c>
    </row>
    <row r="111" spans="38:43">
      <c r="AL111" t="s">
        <v>52</v>
      </c>
      <c r="AM111" t="s">
        <v>9</v>
      </c>
      <c r="AN111" t="s">
        <v>22</v>
      </c>
      <c r="AO111" t="str">
        <f t="shared" si="1"/>
        <v>Switzerland&lt;£100MJunior</v>
      </c>
      <c r="AP111">
        <v>18</v>
      </c>
      <c r="AQ111" s="2">
        <v>0.43</v>
      </c>
    </row>
    <row r="112" spans="38:43">
      <c r="AL112" t="s">
        <v>52</v>
      </c>
      <c r="AM112" t="s">
        <v>9</v>
      </c>
      <c r="AN112" t="s">
        <v>25</v>
      </c>
      <c r="AO112" t="str">
        <f t="shared" si="1"/>
        <v>Switzerland&lt;£100MMid</v>
      </c>
      <c r="AP112">
        <v>18</v>
      </c>
      <c r="AQ112" s="2">
        <v>0.1</v>
      </c>
    </row>
    <row r="113" spans="38:43">
      <c r="AL113" t="s">
        <v>52</v>
      </c>
      <c r="AM113" t="s">
        <v>9</v>
      </c>
      <c r="AN113" t="s">
        <v>28</v>
      </c>
      <c r="AO113" t="str">
        <f t="shared" si="1"/>
        <v>Switzerland&lt;£100MSenior</v>
      </c>
      <c r="AP113">
        <v>18</v>
      </c>
      <c r="AQ113" s="2">
        <v>0.04</v>
      </c>
    </row>
    <row r="114" spans="38:43">
      <c r="AL114" t="s">
        <v>52</v>
      </c>
      <c r="AM114" t="s">
        <v>43</v>
      </c>
      <c r="AN114" t="s">
        <v>19</v>
      </c>
      <c r="AO114" t="str">
        <f t="shared" si="1"/>
        <v>Switzerland£100M-£500MTotal</v>
      </c>
      <c r="AP114">
        <v>39</v>
      </c>
      <c r="AQ114" s="2">
        <v>0.2</v>
      </c>
    </row>
    <row r="115" spans="38:43">
      <c r="AL115" t="s">
        <v>52</v>
      </c>
      <c r="AM115" t="s">
        <v>43</v>
      </c>
      <c r="AN115" t="s">
        <v>22</v>
      </c>
      <c r="AO115" t="str">
        <f t="shared" si="1"/>
        <v>Switzerland£100M-£500MJunior</v>
      </c>
      <c r="AP115">
        <v>39</v>
      </c>
      <c r="AQ115" s="2">
        <v>0.31</v>
      </c>
    </row>
    <row r="116" spans="38:43">
      <c r="AL116" t="s">
        <v>52</v>
      </c>
      <c r="AM116" t="s">
        <v>43</v>
      </c>
      <c r="AN116" t="s">
        <v>25</v>
      </c>
      <c r="AO116" t="str">
        <f t="shared" si="1"/>
        <v>Switzerland£100M-£500MMid</v>
      </c>
      <c r="AP116">
        <v>39</v>
      </c>
      <c r="AQ116" s="2">
        <v>0.28999999999999998</v>
      </c>
    </row>
    <row r="117" spans="38:43">
      <c r="AL117" t="s">
        <v>52</v>
      </c>
      <c r="AM117" t="s">
        <v>43</v>
      </c>
      <c r="AN117" t="s">
        <v>28</v>
      </c>
      <c r="AO117" t="str">
        <f t="shared" si="1"/>
        <v>Switzerland£100M-£500MSenior</v>
      </c>
      <c r="AP117">
        <v>39</v>
      </c>
      <c r="AQ117" s="2">
        <v>0.11</v>
      </c>
    </row>
    <row r="118" spans="38:43">
      <c r="AL118" t="s">
        <v>52</v>
      </c>
      <c r="AM118" t="s">
        <v>44</v>
      </c>
      <c r="AN118" t="s">
        <v>19</v>
      </c>
      <c r="AO118" t="str">
        <f t="shared" si="1"/>
        <v>Switzerland£500M-£5BTotal</v>
      </c>
      <c r="AP118">
        <v>31</v>
      </c>
      <c r="AQ118" s="2">
        <v>0.22</v>
      </c>
    </row>
    <row r="119" spans="38:43">
      <c r="AL119" t="s">
        <v>52</v>
      </c>
      <c r="AM119" t="s">
        <v>44</v>
      </c>
      <c r="AN119" t="s">
        <v>22</v>
      </c>
      <c r="AO119" t="str">
        <f t="shared" si="1"/>
        <v>Switzerland£500M-£5BJunior</v>
      </c>
      <c r="AP119">
        <v>31</v>
      </c>
      <c r="AQ119" s="2">
        <v>0.32</v>
      </c>
    </row>
    <row r="120" spans="38:43">
      <c r="AL120" t="s">
        <v>52</v>
      </c>
      <c r="AM120" t="s">
        <v>44</v>
      </c>
      <c r="AN120" t="s">
        <v>25</v>
      </c>
      <c r="AO120" t="str">
        <f t="shared" si="1"/>
        <v>Switzerland£500M-£5BMid</v>
      </c>
      <c r="AP120">
        <v>31</v>
      </c>
      <c r="AQ120" s="2">
        <v>0.2</v>
      </c>
    </row>
    <row r="121" spans="38:43">
      <c r="AL121" t="s">
        <v>52</v>
      </c>
      <c r="AM121" t="s">
        <v>44</v>
      </c>
      <c r="AN121" t="s">
        <v>28</v>
      </c>
      <c r="AO121" t="str">
        <f t="shared" si="1"/>
        <v>Switzerland£500M-£5BSenior</v>
      </c>
      <c r="AP121">
        <v>31</v>
      </c>
      <c r="AQ121" s="2">
        <v>0.19</v>
      </c>
    </row>
    <row r="122" spans="38:43">
      <c r="AL122" t="s">
        <v>52</v>
      </c>
      <c r="AM122" t="s">
        <v>45</v>
      </c>
      <c r="AN122" t="s">
        <v>19</v>
      </c>
      <c r="AO122" t="str">
        <f t="shared" si="1"/>
        <v>Switzerland£5B-£15BTotal</v>
      </c>
      <c r="AP122">
        <v>10</v>
      </c>
      <c r="AQ122" s="2">
        <v>0.2</v>
      </c>
    </row>
    <row r="123" spans="38:43">
      <c r="AL123" t="s">
        <v>52</v>
      </c>
      <c r="AM123" t="s">
        <v>45</v>
      </c>
      <c r="AN123" t="s">
        <v>22</v>
      </c>
      <c r="AO123" t="str">
        <f t="shared" si="1"/>
        <v>Switzerland£5B-£15BJunior</v>
      </c>
      <c r="AP123">
        <v>10</v>
      </c>
      <c r="AQ123" s="2">
        <v>0.31</v>
      </c>
    </row>
    <row r="124" spans="38:43">
      <c r="AL124" t="s">
        <v>52</v>
      </c>
      <c r="AM124" t="s">
        <v>45</v>
      </c>
      <c r="AN124" t="s">
        <v>25</v>
      </c>
      <c r="AO124" t="str">
        <f t="shared" si="1"/>
        <v>Switzerland£5B-£15BMid</v>
      </c>
      <c r="AP124">
        <v>10</v>
      </c>
      <c r="AQ124" s="2">
        <v>0.2</v>
      </c>
    </row>
    <row r="125" spans="38:43">
      <c r="AL125" t="s">
        <v>52</v>
      </c>
      <c r="AM125" t="s">
        <v>45</v>
      </c>
      <c r="AN125" t="s">
        <v>28</v>
      </c>
      <c r="AO125" t="str">
        <f t="shared" si="1"/>
        <v>Switzerland£5B-£15BSenior</v>
      </c>
      <c r="AP125">
        <v>10</v>
      </c>
      <c r="AQ125" s="2">
        <v>0.12</v>
      </c>
    </row>
    <row r="126" spans="38:43">
      <c r="AL126" t="s">
        <v>52</v>
      </c>
      <c r="AM126" t="s">
        <v>46</v>
      </c>
      <c r="AN126" t="s">
        <v>19</v>
      </c>
      <c r="AO126" t="str">
        <f t="shared" si="1"/>
        <v>Switzerland&gt;£15BTotal</v>
      </c>
      <c r="AP126">
        <v>19</v>
      </c>
      <c r="AQ126" s="2">
        <v>0.22</v>
      </c>
    </row>
    <row r="127" spans="38:43">
      <c r="AL127" t="s">
        <v>52</v>
      </c>
      <c r="AM127" t="s">
        <v>46</v>
      </c>
      <c r="AN127" t="s">
        <v>22</v>
      </c>
      <c r="AO127" t="str">
        <f t="shared" si="1"/>
        <v>Switzerland&gt;£15BJunior</v>
      </c>
      <c r="AP127">
        <v>19</v>
      </c>
      <c r="AQ127" s="2">
        <v>0.31</v>
      </c>
    </row>
    <row r="128" spans="38:43">
      <c r="AL128" t="s">
        <v>52</v>
      </c>
      <c r="AM128" t="s">
        <v>46</v>
      </c>
      <c r="AN128" t="s">
        <v>25</v>
      </c>
      <c r="AO128" t="str">
        <f t="shared" si="1"/>
        <v>Switzerland&gt;£15BMid</v>
      </c>
      <c r="AP128">
        <v>19</v>
      </c>
      <c r="AQ128" s="2">
        <v>0.22</v>
      </c>
    </row>
    <row r="129" spans="38:43">
      <c r="AL129" t="s">
        <v>52</v>
      </c>
      <c r="AM129" t="s">
        <v>46</v>
      </c>
      <c r="AN129" t="s">
        <v>28</v>
      </c>
      <c r="AO129" t="str">
        <f t="shared" si="1"/>
        <v>Switzerland&gt;£15BSenior</v>
      </c>
      <c r="AP129">
        <v>19</v>
      </c>
      <c r="AQ129" s="2">
        <v>0.12</v>
      </c>
    </row>
    <row r="130" spans="38:43">
      <c r="AL130" t="s">
        <v>53</v>
      </c>
      <c r="AM130" t="s">
        <v>9</v>
      </c>
      <c r="AN130" t="s">
        <v>19</v>
      </c>
      <c r="AO130" t="str">
        <f t="shared" si="1"/>
        <v>Ireland&lt;£100MTotal</v>
      </c>
      <c r="AP130">
        <v>8</v>
      </c>
      <c r="AQ130" s="2">
        <v>0.2</v>
      </c>
    </row>
    <row r="131" spans="38:43">
      <c r="AL131" t="s">
        <v>53</v>
      </c>
      <c r="AM131" t="s">
        <v>9</v>
      </c>
      <c r="AN131" t="s">
        <v>22</v>
      </c>
      <c r="AO131" t="str">
        <f t="shared" si="1"/>
        <v>Ireland&lt;£100MJunior</v>
      </c>
      <c r="AP131">
        <v>8</v>
      </c>
      <c r="AQ131" s="2">
        <v>0</v>
      </c>
    </row>
    <row r="132" spans="38:43">
      <c r="AL132" t="s">
        <v>53</v>
      </c>
      <c r="AM132" t="s">
        <v>9</v>
      </c>
      <c r="AN132" t="s">
        <v>25</v>
      </c>
      <c r="AO132" t="str">
        <f t="shared" si="1"/>
        <v>Ireland&lt;£100MMid</v>
      </c>
      <c r="AP132">
        <v>8</v>
      </c>
      <c r="AQ132" s="2">
        <v>0.2</v>
      </c>
    </row>
    <row r="133" spans="38:43">
      <c r="AL133" t="s">
        <v>53</v>
      </c>
      <c r="AM133" t="s">
        <v>9</v>
      </c>
      <c r="AN133" t="s">
        <v>28</v>
      </c>
      <c r="AO133" t="str">
        <f t="shared" si="1"/>
        <v>Ireland&lt;£100MSenior</v>
      </c>
      <c r="AP133">
        <v>8</v>
      </c>
      <c r="AQ133" s="2">
        <v>0.23</v>
      </c>
    </row>
    <row r="134" spans="38:43">
      <c r="AL134" t="s">
        <v>53</v>
      </c>
      <c r="AM134" t="s">
        <v>43</v>
      </c>
      <c r="AN134" t="s">
        <v>19</v>
      </c>
      <c r="AO134" t="str">
        <f t="shared" si="1"/>
        <v>Ireland£100M-£500MTotal</v>
      </c>
      <c r="AP134">
        <v>11</v>
      </c>
      <c r="AQ134" s="2">
        <v>0.21</v>
      </c>
    </row>
    <row r="135" spans="38:43">
      <c r="AL135" t="s">
        <v>53</v>
      </c>
      <c r="AM135" t="s">
        <v>43</v>
      </c>
      <c r="AN135" t="s">
        <v>22</v>
      </c>
      <c r="AO135" t="str">
        <f t="shared" si="1"/>
        <v>Ireland£100M-£500MJunior</v>
      </c>
      <c r="AP135">
        <v>11</v>
      </c>
      <c r="AQ135" s="2">
        <v>0.4</v>
      </c>
    </row>
    <row r="136" spans="38:43">
      <c r="AL136" t="s">
        <v>53</v>
      </c>
      <c r="AM136" t="s">
        <v>43</v>
      </c>
      <c r="AN136" t="s">
        <v>25</v>
      </c>
      <c r="AO136" t="str">
        <f t="shared" si="1"/>
        <v>Ireland£100M-£500MMid</v>
      </c>
      <c r="AP136">
        <v>11</v>
      </c>
      <c r="AQ136" s="2">
        <v>0.17</v>
      </c>
    </row>
    <row r="137" spans="38:43">
      <c r="AL137" t="s">
        <v>53</v>
      </c>
      <c r="AM137" t="s">
        <v>43</v>
      </c>
      <c r="AN137" t="s">
        <v>28</v>
      </c>
      <c r="AO137" t="str">
        <f t="shared" si="1"/>
        <v>Ireland£100M-£500MSenior</v>
      </c>
      <c r="AP137">
        <v>11</v>
      </c>
      <c r="AQ137" s="2">
        <v>0.15</v>
      </c>
    </row>
    <row r="138" spans="38:43">
      <c r="AL138" t="s">
        <v>53</v>
      </c>
      <c r="AM138" t="s">
        <v>44</v>
      </c>
      <c r="AN138" t="s">
        <v>19</v>
      </c>
      <c r="AO138" t="str">
        <f t="shared" si="1"/>
        <v>Ireland£500M-£5BTotal</v>
      </c>
      <c r="AP138">
        <v>8</v>
      </c>
      <c r="AQ138" s="2">
        <v>0.31</v>
      </c>
    </row>
    <row r="139" spans="38:43">
      <c r="AL139" t="s">
        <v>53</v>
      </c>
      <c r="AM139" t="s">
        <v>44</v>
      </c>
      <c r="AN139" t="s">
        <v>22</v>
      </c>
      <c r="AO139" t="str">
        <f t="shared" ref="AO139:AO202" si="2">_xlfn.CONCAT(AL139,AM139,AN139)</f>
        <v>Ireland£500M-£5BJunior</v>
      </c>
      <c r="AP139">
        <v>8</v>
      </c>
      <c r="AQ139" s="2">
        <v>0.22</v>
      </c>
    </row>
    <row r="140" spans="38:43">
      <c r="AL140" t="s">
        <v>53</v>
      </c>
      <c r="AM140" t="s">
        <v>44</v>
      </c>
      <c r="AN140" t="s">
        <v>25</v>
      </c>
      <c r="AO140" t="str">
        <f t="shared" si="2"/>
        <v>Ireland£500M-£5BMid</v>
      </c>
      <c r="AP140">
        <v>8</v>
      </c>
      <c r="AQ140" s="2">
        <v>0.17</v>
      </c>
    </row>
    <row r="141" spans="38:43">
      <c r="AL141" t="s">
        <v>53</v>
      </c>
      <c r="AM141" t="s">
        <v>44</v>
      </c>
      <c r="AN141" t="s">
        <v>28</v>
      </c>
      <c r="AO141" t="str">
        <f t="shared" si="2"/>
        <v>Ireland£500M-£5BSenior</v>
      </c>
      <c r="AP141">
        <v>8</v>
      </c>
      <c r="AQ141" s="2">
        <v>0.47</v>
      </c>
    </row>
    <row r="142" spans="38:43">
      <c r="AL142" t="s">
        <v>53</v>
      </c>
      <c r="AM142" t="s">
        <v>45</v>
      </c>
      <c r="AN142" t="s">
        <v>19</v>
      </c>
      <c r="AO142" t="str">
        <f t="shared" si="2"/>
        <v>Ireland£5B-£15BTotal</v>
      </c>
      <c r="AP142">
        <v>2</v>
      </c>
      <c r="AQ142" s="2">
        <v>0.15</v>
      </c>
    </row>
    <row r="143" spans="38:43">
      <c r="AL143" t="s">
        <v>53</v>
      </c>
      <c r="AM143" t="s">
        <v>45</v>
      </c>
      <c r="AN143" t="s">
        <v>22</v>
      </c>
      <c r="AO143" t="str">
        <f t="shared" si="2"/>
        <v>Ireland£5B-£15BJunior</v>
      </c>
      <c r="AP143">
        <v>2</v>
      </c>
      <c r="AQ143" s="2">
        <v>0.17</v>
      </c>
    </row>
    <row r="144" spans="38:43">
      <c r="AL144" t="s">
        <v>53</v>
      </c>
      <c r="AM144" t="s">
        <v>45</v>
      </c>
      <c r="AN144" t="s">
        <v>25</v>
      </c>
      <c r="AO144" t="str">
        <f t="shared" si="2"/>
        <v>Ireland£5B-£15BMid</v>
      </c>
      <c r="AP144">
        <v>2</v>
      </c>
      <c r="AQ144" s="2">
        <v>0</v>
      </c>
    </row>
    <row r="145" spans="38:43">
      <c r="AL145" t="s">
        <v>53</v>
      </c>
      <c r="AM145" t="s">
        <v>45</v>
      </c>
      <c r="AN145" t="s">
        <v>28</v>
      </c>
      <c r="AO145" t="str">
        <f t="shared" si="2"/>
        <v>Ireland£5B-£15BSenior</v>
      </c>
      <c r="AP145">
        <v>2</v>
      </c>
      <c r="AQ145" s="2">
        <v>1</v>
      </c>
    </row>
    <row r="146" spans="38:43">
      <c r="AL146" t="s">
        <v>53</v>
      </c>
      <c r="AM146" t="s">
        <v>46</v>
      </c>
      <c r="AN146" t="s">
        <v>19</v>
      </c>
      <c r="AO146" t="str">
        <f t="shared" si="2"/>
        <v>Ireland&gt;£15BTotal</v>
      </c>
      <c r="AP146">
        <v>4</v>
      </c>
      <c r="AQ146" s="2">
        <v>0.15</v>
      </c>
    </row>
    <row r="147" spans="38:43">
      <c r="AL147" t="s">
        <v>53</v>
      </c>
      <c r="AM147" t="s">
        <v>46</v>
      </c>
      <c r="AN147" t="s">
        <v>22</v>
      </c>
      <c r="AO147" t="str">
        <f t="shared" si="2"/>
        <v>Ireland&gt;£15BJunior</v>
      </c>
      <c r="AP147">
        <v>4</v>
      </c>
      <c r="AQ147" s="2">
        <v>0.14000000000000001</v>
      </c>
    </row>
    <row r="148" spans="38:43">
      <c r="AL148" t="s">
        <v>53</v>
      </c>
      <c r="AM148" t="s">
        <v>46</v>
      </c>
      <c r="AN148" t="s">
        <v>25</v>
      </c>
      <c r="AO148" t="str">
        <f t="shared" si="2"/>
        <v>Ireland&gt;£15BMid</v>
      </c>
      <c r="AP148">
        <v>4</v>
      </c>
      <c r="AQ148" s="2">
        <v>0.22</v>
      </c>
    </row>
    <row r="149" spans="38:43">
      <c r="AL149" t="s">
        <v>53</v>
      </c>
      <c r="AM149" t="s">
        <v>46</v>
      </c>
      <c r="AN149" t="s">
        <v>28</v>
      </c>
      <c r="AO149" t="str">
        <f t="shared" si="2"/>
        <v>Ireland&gt;£15BSenior</v>
      </c>
      <c r="AP149">
        <v>4</v>
      </c>
      <c r="AQ149" s="2">
        <v>0</v>
      </c>
    </row>
    <row r="150" spans="38:43">
      <c r="AL150" t="s">
        <v>54</v>
      </c>
      <c r="AM150" t="s">
        <v>9</v>
      </c>
      <c r="AN150" t="s">
        <v>19</v>
      </c>
      <c r="AO150" t="str">
        <f t="shared" si="2"/>
        <v>Belgium&lt;£100MTotal</v>
      </c>
      <c r="AP150">
        <v>20</v>
      </c>
      <c r="AQ150" s="2">
        <v>0.18</v>
      </c>
    </row>
    <row r="151" spans="38:43">
      <c r="AL151" t="s">
        <v>54</v>
      </c>
      <c r="AM151" t="s">
        <v>9</v>
      </c>
      <c r="AN151" t="s">
        <v>22</v>
      </c>
      <c r="AO151" t="str">
        <f t="shared" si="2"/>
        <v>Belgium&lt;£100MJunior</v>
      </c>
      <c r="AP151">
        <v>20</v>
      </c>
      <c r="AQ151" s="2">
        <v>0.19</v>
      </c>
    </row>
    <row r="152" spans="38:43">
      <c r="AL152" t="s">
        <v>54</v>
      </c>
      <c r="AM152" t="s">
        <v>9</v>
      </c>
      <c r="AN152" t="s">
        <v>25</v>
      </c>
      <c r="AO152" t="str">
        <f t="shared" si="2"/>
        <v>Belgium&lt;£100MMid</v>
      </c>
      <c r="AP152">
        <v>20</v>
      </c>
      <c r="AQ152" s="2">
        <v>0.23</v>
      </c>
    </row>
    <row r="153" spans="38:43">
      <c r="AL153" t="s">
        <v>54</v>
      </c>
      <c r="AM153" t="s">
        <v>9</v>
      </c>
      <c r="AN153" t="s">
        <v>28</v>
      </c>
      <c r="AO153" t="str">
        <f t="shared" si="2"/>
        <v>Belgium&lt;£100MSenior</v>
      </c>
      <c r="AP153">
        <v>20</v>
      </c>
      <c r="AQ153" s="2">
        <v>0.16</v>
      </c>
    </row>
    <row r="154" spans="38:43">
      <c r="AL154" t="s">
        <v>54</v>
      </c>
      <c r="AM154" t="s">
        <v>43</v>
      </c>
      <c r="AN154" t="s">
        <v>19</v>
      </c>
      <c r="AO154" t="str">
        <f t="shared" si="2"/>
        <v>Belgium£100M-£500MTotal</v>
      </c>
      <c r="AP154">
        <v>30</v>
      </c>
      <c r="AQ154" s="2">
        <v>0.16</v>
      </c>
    </row>
    <row r="155" spans="38:43">
      <c r="AL155" t="s">
        <v>54</v>
      </c>
      <c r="AM155" t="s">
        <v>43</v>
      </c>
      <c r="AN155" t="s">
        <v>22</v>
      </c>
      <c r="AO155" t="str">
        <f t="shared" si="2"/>
        <v>Belgium£100M-£500MJunior</v>
      </c>
      <c r="AP155">
        <v>30</v>
      </c>
      <c r="AQ155" s="2">
        <v>0.2</v>
      </c>
    </row>
    <row r="156" spans="38:43">
      <c r="AL156" t="s">
        <v>54</v>
      </c>
      <c r="AM156" t="s">
        <v>43</v>
      </c>
      <c r="AN156" t="s">
        <v>25</v>
      </c>
      <c r="AO156" t="str">
        <f t="shared" si="2"/>
        <v>Belgium£100M-£500MMid</v>
      </c>
      <c r="AP156">
        <v>30</v>
      </c>
      <c r="AQ156" s="2">
        <v>0.2</v>
      </c>
    </row>
    <row r="157" spans="38:43">
      <c r="AL157" t="s">
        <v>54</v>
      </c>
      <c r="AM157" t="s">
        <v>43</v>
      </c>
      <c r="AN157" t="s">
        <v>28</v>
      </c>
      <c r="AO157" t="str">
        <f t="shared" si="2"/>
        <v>Belgium£100M-£500MSenior</v>
      </c>
      <c r="AP157">
        <v>30</v>
      </c>
      <c r="AQ157" s="2">
        <v>0.12</v>
      </c>
    </row>
    <row r="158" spans="38:43">
      <c r="AL158" t="s">
        <v>54</v>
      </c>
      <c r="AM158" t="s">
        <v>44</v>
      </c>
      <c r="AN158" t="s">
        <v>19</v>
      </c>
      <c r="AO158" t="str">
        <f t="shared" si="2"/>
        <v>Belgium£500M-£5BTotal</v>
      </c>
      <c r="AP158">
        <v>25</v>
      </c>
      <c r="AQ158" s="2">
        <v>0.23</v>
      </c>
    </row>
    <row r="159" spans="38:43">
      <c r="AL159" t="s">
        <v>54</v>
      </c>
      <c r="AM159" t="s">
        <v>44</v>
      </c>
      <c r="AN159" t="s">
        <v>22</v>
      </c>
      <c r="AO159" t="str">
        <f t="shared" si="2"/>
        <v>Belgium£500M-£5BJunior</v>
      </c>
      <c r="AP159">
        <v>25</v>
      </c>
      <c r="AQ159" s="2">
        <v>0.23</v>
      </c>
    </row>
    <row r="160" spans="38:43">
      <c r="AL160" t="s">
        <v>54</v>
      </c>
      <c r="AM160" t="s">
        <v>44</v>
      </c>
      <c r="AN160" t="s">
        <v>25</v>
      </c>
      <c r="AO160" t="str">
        <f t="shared" si="2"/>
        <v>Belgium£500M-£5BMid</v>
      </c>
      <c r="AP160">
        <v>25</v>
      </c>
      <c r="AQ160" s="2">
        <v>0.28999999999999998</v>
      </c>
    </row>
    <row r="161" spans="38:43">
      <c r="AL161" t="s">
        <v>54</v>
      </c>
      <c r="AM161" t="s">
        <v>44</v>
      </c>
      <c r="AN161" t="s">
        <v>28</v>
      </c>
      <c r="AO161" t="str">
        <f t="shared" si="2"/>
        <v>Belgium£500M-£5BSenior</v>
      </c>
      <c r="AP161">
        <v>25</v>
      </c>
      <c r="AQ161" s="2">
        <v>0.11</v>
      </c>
    </row>
    <row r="162" spans="38:43">
      <c r="AL162" t="s">
        <v>54</v>
      </c>
      <c r="AM162" t="s">
        <v>45</v>
      </c>
      <c r="AN162" t="s">
        <v>19</v>
      </c>
      <c r="AO162" t="str">
        <f t="shared" si="2"/>
        <v>Belgium£5B-£15BTotal</v>
      </c>
      <c r="AP162">
        <v>5</v>
      </c>
      <c r="AQ162" s="2">
        <v>0.18</v>
      </c>
    </row>
    <row r="163" spans="38:43">
      <c r="AL163" t="s">
        <v>54</v>
      </c>
      <c r="AM163" t="s">
        <v>45</v>
      </c>
      <c r="AN163" t="s">
        <v>22</v>
      </c>
      <c r="AO163" t="str">
        <f t="shared" si="2"/>
        <v>Belgium£5B-£15BJunior</v>
      </c>
      <c r="AP163">
        <v>5</v>
      </c>
      <c r="AQ163" s="2">
        <v>0.26</v>
      </c>
    </row>
    <row r="164" spans="38:43">
      <c r="AL164" t="s">
        <v>54</v>
      </c>
      <c r="AM164" t="s">
        <v>45</v>
      </c>
      <c r="AN164" t="s">
        <v>25</v>
      </c>
      <c r="AO164" t="str">
        <f t="shared" si="2"/>
        <v>Belgium£5B-£15BMid</v>
      </c>
      <c r="AP164">
        <v>5</v>
      </c>
      <c r="AQ164" s="2">
        <v>0.17</v>
      </c>
    </row>
    <row r="165" spans="38:43">
      <c r="AL165" t="s">
        <v>54</v>
      </c>
      <c r="AM165" t="s">
        <v>45</v>
      </c>
      <c r="AN165" t="s">
        <v>28</v>
      </c>
      <c r="AO165" t="str">
        <f t="shared" si="2"/>
        <v>Belgium£5B-£15BSenior</v>
      </c>
      <c r="AP165">
        <v>5</v>
      </c>
      <c r="AQ165" s="2">
        <v>0.06</v>
      </c>
    </row>
    <row r="166" spans="38:43">
      <c r="AL166" t="s">
        <v>54</v>
      </c>
      <c r="AM166" t="s">
        <v>46</v>
      </c>
      <c r="AN166" t="s">
        <v>19</v>
      </c>
      <c r="AO166" t="str">
        <f t="shared" si="2"/>
        <v>Belgium&gt;£15BTotal</v>
      </c>
      <c r="AP166">
        <v>11</v>
      </c>
      <c r="AQ166" s="2">
        <v>0.19</v>
      </c>
    </row>
    <row r="167" spans="38:43">
      <c r="AL167" t="s">
        <v>54</v>
      </c>
      <c r="AM167" t="s">
        <v>46</v>
      </c>
      <c r="AN167" t="s">
        <v>22</v>
      </c>
      <c r="AO167" t="str">
        <f t="shared" si="2"/>
        <v>Belgium&gt;£15BJunior</v>
      </c>
      <c r="AP167">
        <v>11</v>
      </c>
      <c r="AQ167" s="2">
        <v>0.33</v>
      </c>
    </row>
    <row r="168" spans="38:43">
      <c r="AL168" t="s">
        <v>54</v>
      </c>
      <c r="AM168" t="s">
        <v>46</v>
      </c>
      <c r="AN168" t="s">
        <v>25</v>
      </c>
      <c r="AO168" t="str">
        <f t="shared" si="2"/>
        <v>Belgium&gt;£15BMid</v>
      </c>
      <c r="AP168">
        <v>11</v>
      </c>
      <c r="AQ168" s="2">
        <v>0.2</v>
      </c>
    </row>
    <row r="169" spans="38:43">
      <c r="AL169" t="s">
        <v>54</v>
      </c>
      <c r="AM169" t="s">
        <v>46</v>
      </c>
      <c r="AN169" t="s">
        <v>28</v>
      </c>
      <c r="AO169" t="str">
        <f t="shared" si="2"/>
        <v>Belgium&gt;£15BSenior</v>
      </c>
      <c r="AP169">
        <v>11</v>
      </c>
      <c r="AQ169" s="2">
        <v>0.12</v>
      </c>
    </row>
    <row r="170" spans="38:43">
      <c r="AL170" t="s">
        <v>55</v>
      </c>
      <c r="AM170" t="s">
        <v>9</v>
      </c>
      <c r="AN170" t="s">
        <v>19</v>
      </c>
      <c r="AO170" t="str">
        <f t="shared" si="2"/>
        <v>Poland&lt;£100MTotal</v>
      </c>
      <c r="AP170">
        <v>20</v>
      </c>
      <c r="AQ170" s="2">
        <v>0.18</v>
      </c>
    </row>
    <row r="171" spans="38:43">
      <c r="AL171" t="s">
        <v>55</v>
      </c>
      <c r="AM171" t="s">
        <v>9</v>
      </c>
      <c r="AN171" t="s">
        <v>22</v>
      </c>
      <c r="AO171" t="str">
        <f t="shared" si="2"/>
        <v>Poland&lt;£100MJunior</v>
      </c>
      <c r="AP171">
        <v>20</v>
      </c>
      <c r="AQ171" s="2">
        <v>0.21</v>
      </c>
    </row>
    <row r="172" spans="38:43">
      <c r="AL172" t="s">
        <v>55</v>
      </c>
      <c r="AM172" t="s">
        <v>9</v>
      </c>
      <c r="AN172" t="s">
        <v>25</v>
      </c>
      <c r="AO172" t="str">
        <f t="shared" si="2"/>
        <v>Poland&lt;£100MMid</v>
      </c>
      <c r="AP172">
        <v>20</v>
      </c>
      <c r="AQ172" s="2">
        <v>0.39</v>
      </c>
    </row>
    <row r="173" spans="38:43">
      <c r="AL173" t="s">
        <v>55</v>
      </c>
      <c r="AM173" t="s">
        <v>9</v>
      </c>
      <c r="AN173" t="s">
        <v>28</v>
      </c>
      <c r="AO173" t="str">
        <f t="shared" si="2"/>
        <v>Poland&lt;£100MSenior</v>
      </c>
      <c r="AP173">
        <v>20</v>
      </c>
      <c r="AQ173" s="2">
        <v>0.1</v>
      </c>
    </row>
    <row r="174" spans="38:43">
      <c r="AL174" t="s">
        <v>55</v>
      </c>
      <c r="AM174" t="s">
        <v>43</v>
      </c>
      <c r="AN174" t="s">
        <v>19</v>
      </c>
      <c r="AO174" t="str">
        <f t="shared" si="2"/>
        <v>Poland£100M-£500MTotal</v>
      </c>
      <c r="AP174">
        <v>8</v>
      </c>
      <c r="AQ174" s="2">
        <v>0.26</v>
      </c>
    </row>
    <row r="175" spans="38:43">
      <c r="AL175" t="s">
        <v>55</v>
      </c>
      <c r="AM175" t="s">
        <v>43</v>
      </c>
      <c r="AN175" t="s">
        <v>22</v>
      </c>
      <c r="AO175" t="str">
        <f t="shared" si="2"/>
        <v>Poland£100M-£500MJunior</v>
      </c>
      <c r="AP175">
        <v>8</v>
      </c>
      <c r="AQ175" s="2">
        <v>0.5</v>
      </c>
    </row>
    <row r="176" spans="38:43">
      <c r="AL176" t="s">
        <v>55</v>
      </c>
      <c r="AM176" t="s">
        <v>43</v>
      </c>
      <c r="AN176" t="s">
        <v>25</v>
      </c>
      <c r="AO176" t="str">
        <f t="shared" si="2"/>
        <v>Poland£100M-£500MMid</v>
      </c>
      <c r="AP176">
        <v>8</v>
      </c>
      <c r="AQ176" s="2">
        <v>0.36</v>
      </c>
    </row>
    <row r="177" spans="38:43">
      <c r="AL177" t="s">
        <v>55</v>
      </c>
      <c r="AM177" t="s">
        <v>43</v>
      </c>
      <c r="AN177" t="s">
        <v>28</v>
      </c>
      <c r="AO177" t="str">
        <f t="shared" si="2"/>
        <v>Poland£100M-£500MSenior</v>
      </c>
      <c r="AP177">
        <v>8</v>
      </c>
      <c r="AQ177" s="2">
        <v>0.1</v>
      </c>
    </row>
    <row r="178" spans="38:43">
      <c r="AL178" t="s">
        <v>55</v>
      </c>
      <c r="AM178" t="s">
        <v>44</v>
      </c>
      <c r="AN178" t="s">
        <v>19</v>
      </c>
      <c r="AO178" t="str">
        <f t="shared" si="2"/>
        <v>Poland£500M-£5BTotal</v>
      </c>
      <c r="AP178">
        <v>9</v>
      </c>
      <c r="AQ178" s="2">
        <v>0.13</v>
      </c>
    </row>
    <row r="179" spans="38:43">
      <c r="AL179" t="s">
        <v>55</v>
      </c>
      <c r="AM179" t="s">
        <v>44</v>
      </c>
      <c r="AN179" t="s">
        <v>22</v>
      </c>
      <c r="AO179" t="str">
        <f t="shared" si="2"/>
        <v>Poland£500M-£5BJunior</v>
      </c>
      <c r="AP179">
        <v>9</v>
      </c>
      <c r="AQ179" s="2">
        <v>0.35</v>
      </c>
    </row>
    <row r="180" spans="38:43">
      <c r="AL180" t="s">
        <v>55</v>
      </c>
      <c r="AM180" t="s">
        <v>44</v>
      </c>
      <c r="AN180" t="s">
        <v>25</v>
      </c>
      <c r="AO180" t="str">
        <f t="shared" si="2"/>
        <v>Poland£500M-£5BMid</v>
      </c>
      <c r="AP180">
        <v>9</v>
      </c>
      <c r="AQ180" s="2">
        <v>0.1</v>
      </c>
    </row>
    <row r="181" spans="38:43">
      <c r="AL181" t="s">
        <v>55</v>
      </c>
      <c r="AM181" t="s">
        <v>44</v>
      </c>
      <c r="AN181" t="s">
        <v>28</v>
      </c>
      <c r="AO181" t="str">
        <f t="shared" si="2"/>
        <v>Poland£500M-£5BSenior</v>
      </c>
      <c r="AP181">
        <v>9</v>
      </c>
      <c r="AQ181" s="2">
        <v>0.04</v>
      </c>
    </row>
    <row r="182" spans="38:43">
      <c r="AL182" t="s">
        <v>55</v>
      </c>
      <c r="AM182" t="s">
        <v>45</v>
      </c>
      <c r="AN182" t="s">
        <v>19</v>
      </c>
      <c r="AO182" t="str">
        <f t="shared" si="2"/>
        <v>Poland£5B-£15BTotal</v>
      </c>
      <c r="AP182">
        <v>3</v>
      </c>
      <c r="AQ182" s="2">
        <v>0</v>
      </c>
    </row>
    <row r="183" spans="38:43">
      <c r="AL183" t="s">
        <v>55</v>
      </c>
      <c r="AM183" t="s">
        <v>45</v>
      </c>
      <c r="AN183" t="s">
        <v>22</v>
      </c>
      <c r="AO183" t="str">
        <f t="shared" si="2"/>
        <v>Poland£5B-£15BJunior</v>
      </c>
      <c r="AP183">
        <v>3</v>
      </c>
      <c r="AQ183" s="2">
        <v>0</v>
      </c>
    </row>
    <row r="184" spans="38:43">
      <c r="AL184" t="s">
        <v>55</v>
      </c>
      <c r="AM184" t="s">
        <v>45</v>
      </c>
      <c r="AN184" t="s">
        <v>25</v>
      </c>
      <c r="AO184" t="str">
        <f t="shared" si="2"/>
        <v>Poland£5B-£15BMid</v>
      </c>
      <c r="AP184">
        <v>3</v>
      </c>
      <c r="AQ184" s="2">
        <v>0</v>
      </c>
    </row>
    <row r="185" spans="38:43">
      <c r="AL185" t="s">
        <v>55</v>
      </c>
      <c r="AM185" t="s">
        <v>45</v>
      </c>
      <c r="AN185" t="s">
        <v>28</v>
      </c>
      <c r="AO185" t="str">
        <f t="shared" si="2"/>
        <v>Poland£5B-£15BSenior</v>
      </c>
      <c r="AP185">
        <v>3</v>
      </c>
      <c r="AQ185" s="2">
        <v>0</v>
      </c>
    </row>
    <row r="186" spans="38:43">
      <c r="AL186" t="s">
        <v>55</v>
      </c>
      <c r="AM186" t="s">
        <v>46</v>
      </c>
      <c r="AN186" t="s">
        <v>19</v>
      </c>
      <c r="AO186" t="str">
        <f t="shared" si="2"/>
        <v>Poland&gt;£15BTotal</v>
      </c>
      <c r="AP186">
        <v>5</v>
      </c>
      <c r="AQ186" s="2">
        <v>0.23</v>
      </c>
    </row>
    <row r="187" spans="38:43">
      <c r="AL187" t="s">
        <v>55</v>
      </c>
      <c r="AM187" t="s">
        <v>46</v>
      </c>
      <c r="AN187" t="s">
        <v>22</v>
      </c>
      <c r="AO187" t="str">
        <f t="shared" si="2"/>
        <v>Poland&gt;£15BJunior</v>
      </c>
      <c r="AP187">
        <v>5</v>
      </c>
      <c r="AQ187" s="2">
        <v>0.33</v>
      </c>
    </row>
    <row r="188" spans="38:43">
      <c r="AL188" t="s">
        <v>55</v>
      </c>
      <c r="AM188" t="s">
        <v>46</v>
      </c>
      <c r="AN188" t="s">
        <v>25</v>
      </c>
      <c r="AO188" t="str">
        <f t="shared" si="2"/>
        <v>Poland&gt;£15BMid</v>
      </c>
      <c r="AP188">
        <v>5</v>
      </c>
      <c r="AQ188" s="2">
        <v>0.14000000000000001</v>
      </c>
    </row>
    <row r="189" spans="38:43">
      <c r="AL189" t="s">
        <v>55</v>
      </c>
      <c r="AM189" t="s">
        <v>46</v>
      </c>
      <c r="AN189" t="s">
        <v>28</v>
      </c>
      <c r="AO189" t="str">
        <f t="shared" si="2"/>
        <v>Poland&gt;£15BSenior</v>
      </c>
      <c r="AP189">
        <v>5</v>
      </c>
      <c r="AQ189" s="2">
        <v>0</v>
      </c>
    </row>
    <row r="190" spans="38:43">
      <c r="AL190" t="s">
        <v>56</v>
      </c>
      <c r="AM190" t="s">
        <v>9</v>
      </c>
      <c r="AN190" t="s">
        <v>19</v>
      </c>
      <c r="AO190" t="str">
        <f t="shared" si="2"/>
        <v>Denmark&lt;£100MTotal</v>
      </c>
      <c r="AP190">
        <v>16</v>
      </c>
      <c r="AQ190" s="2">
        <v>0.21</v>
      </c>
    </row>
    <row r="191" spans="38:43">
      <c r="AL191" t="s">
        <v>56</v>
      </c>
      <c r="AM191" t="s">
        <v>9</v>
      </c>
      <c r="AN191" t="s">
        <v>22</v>
      </c>
      <c r="AO191" t="str">
        <f t="shared" si="2"/>
        <v>Denmark&lt;£100MJunior</v>
      </c>
      <c r="AP191">
        <v>16</v>
      </c>
      <c r="AQ191" s="2">
        <v>0.32</v>
      </c>
    </row>
    <row r="192" spans="38:43">
      <c r="AL192" t="s">
        <v>56</v>
      </c>
      <c r="AM192" t="s">
        <v>9</v>
      </c>
      <c r="AN192" t="s">
        <v>25</v>
      </c>
      <c r="AO192" t="str">
        <f t="shared" si="2"/>
        <v>Denmark&lt;£100MMid</v>
      </c>
      <c r="AP192">
        <v>16</v>
      </c>
      <c r="AQ192" s="2">
        <v>0.35</v>
      </c>
    </row>
    <row r="193" spans="38:43">
      <c r="AL193" t="s">
        <v>56</v>
      </c>
      <c r="AM193" t="s">
        <v>9</v>
      </c>
      <c r="AN193" t="s">
        <v>28</v>
      </c>
      <c r="AO193" t="str">
        <f t="shared" si="2"/>
        <v>Denmark&lt;£100MSenior</v>
      </c>
      <c r="AP193">
        <v>16</v>
      </c>
      <c r="AQ193" s="2">
        <v>0.08</v>
      </c>
    </row>
    <row r="194" spans="38:43">
      <c r="AL194" t="s">
        <v>56</v>
      </c>
      <c r="AM194" t="s">
        <v>43</v>
      </c>
      <c r="AN194" t="s">
        <v>19</v>
      </c>
      <c r="AO194" t="str">
        <f t="shared" si="2"/>
        <v>Denmark£100M-£500MTotal</v>
      </c>
      <c r="AP194">
        <v>14</v>
      </c>
      <c r="AQ194" s="2">
        <v>0.18</v>
      </c>
    </row>
    <row r="195" spans="38:43">
      <c r="AL195" t="s">
        <v>56</v>
      </c>
      <c r="AM195" t="s">
        <v>43</v>
      </c>
      <c r="AN195" t="s">
        <v>22</v>
      </c>
      <c r="AO195" t="str">
        <f t="shared" si="2"/>
        <v>Denmark£100M-£500MJunior</v>
      </c>
      <c r="AP195">
        <v>14</v>
      </c>
      <c r="AQ195" s="2">
        <v>0.3</v>
      </c>
    </row>
    <row r="196" spans="38:43">
      <c r="AL196" t="s">
        <v>56</v>
      </c>
      <c r="AM196" t="s">
        <v>43</v>
      </c>
      <c r="AN196" t="s">
        <v>25</v>
      </c>
      <c r="AO196" t="str">
        <f t="shared" si="2"/>
        <v>Denmark£100M-£500MMid</v>
      </c>
      <c r="AP196">
        <v>14</v>
      </c>
      <c r="AQ196" s="2">
        <v>0.27</v>
      </c>
    </row>
    <row r="197" spans="38:43">
      <c r="AL197" t="s">
        <v>56</v>
      </c>
      <c r="AM197" t="s">
        <v>43</v>
      </c>
      <c r="AN197" t="s">
        <v>28</v>
      </c>
      <c r="AO197" t="str">
        <f t="shared" si="2"/>
        <v>Denmark£100M-£500MSenior</v>
      </c>
      <c r="AP197">
        <v>14</v>
      </c>
      <c r="AQ197" s="2">
        <v>0.08</v>
      </c>
    </row>
    <row r="198" spans="38:43">
      <c r="AL198" t="s">
        <v>56</v>
      </c>
      <c r="AM198" t="s">
        <v>44</v>
      </c>
      <c r="AN198" t="s">
        <v>19</v>
      </c>
      <c r="AO198" t="str">
        <f t="shared" si="2"/>
        <v>Denmark£500M-£5BTotal</v>
      </c>
      <c r="AP198">
        <v>14</v>
      </c>
      <c r="AQ198" s="2">
        <v>0.22</v>
      </c>
    </row>
    <row r="199" spans="38:43">
      <c r="AL199" t="s">
        <v>56</v>
      </c>
      <c r="AM199" t="s">
        <v>44</v>
      </c>
      <c r="AN199" t="s">
        <v>22</v>
      </c>
      <c r="AO199" t="str">
        <f t="shared" si="2"/>
        <v>Denmark£500M-£5BJunior</v>
      </c>
      <c r="AP199">
        <v>14</v>
      </c>
      <c r="AQ199" s="2">
        <v>0.31</v>
      </c>
    </row>
    <row r="200" spans="38:43">
      <c r="AL200" t="s">
        <v>56</v>
      </c>
      <c r="AM200" t="s">
        <v>44</v>
      </c>
      <c r="AN200" t="s">
        <v>25</v>
      </c>
      <c r="AO200" t="str">
        <f t="shared" si="2"/>
        <v>Denmark£500M-£5BMid</v>
      </c>
      <c r="AP200">
        <v>14</v>
      </c>
      <c r="AQ200" s="2">
        <v>0.25</v>
      </c>
    </row>
    <row r="201" spans="38:43">
      <c r="AL201" t="s">
        <v>56</v>
      </c>
      <c r="AM201" t="s">
        <v>44</v>
      </c>
      <c r="AN201" t="s">
        <v>28</v>
      </c>
      <c r="AO201" t="str">
        <f t="shared" si="2"/>
        <v>Denmark£500M-£5BSenior</v>
      </c>
      <c r="AP201">
        <v>14</v>
      </c>
      <c r="AQ201" s="2">
        <v>0.06</v>
      </c>
    </row>
    <row r="202" spans="38:43">
      <c r="AL202" t="s">
        <v>56</v>
      </c>
      <c r="AM202" t="s">
        <v>45</v>
      </c>
      <c r="AN202" t="s">
        <v>19</v>
      </c>
      <c r="AO202" t="str">
        <f t="shared" si="2"/>
        <v>Denmark£5B-£15BTotal</v>
      </c>
      <c r="AP202">
        <v>8</v>
      </c>
      <c r="AQ202" s="2">
        <v>0.18</v>
      </c>
    </row>
    <row r="203" spans="38:43">
      <c r="AL203" t="s">
        <v>56</v>
      </c>
      <c r="AM203" t="s">
        <v>45</v>
      </c>
      <c r="AN203" t="s">
        <v>22</v>
      </c>
      <c r="AO203" t="str">
        <f t="shared" ref="AO203:AO266" si="3">_xlfn.CONCAT(AL203,AM203,AN203)</f>
        <v>Denmark£5B-£15BJunior</v>
      </c>
      <c r="AP203">
        <v>8</v>
      </c>
      <c r="AQ203" s="2">
        <v>0.21</v>
      </c>
    </row>
    <row r="204" spans="38:43">
      <c r="AL204" t="s">
        <v>56</v>
      </c>
      <c r="AM204" t="s">
        <v>45</v>
      </c>
      <c r="AN204" t="s">
        <v>25</v>
      </c>
      <c r="AO204" t="str">
        <f t="shared" si="3"/>
        <v>Denmark£5B-£15BMid</v>
      </c>
      <c r="AP204">
        <v>8</v>
      </c>
      <c r="AQ204" s="2">
        <v>0.21</v>
      </c>
    </row>
    <row r="205" spans="38:43">
      <c r="AL205" t="s">
        <v>56</v>
      </c>
      <c r="AM205" t="s">
        <v>45</v>
      </c>
      <c r="AN205" t="s">
        <v>28</v>
      </c>
      <c r="AO205" t="str">
        <f t="shared" si="3"/>
        <v>Denmark£5B-£15BSenior</v>
      </c>
      <c r="AP205">
        <v>8</v>
      </c>
      <c r="AQ205" s="2">
        <v>0</v>
      </c>
    </row>
    <row r="206" spans="38:43">
      <c r="AL206" t="s">
        <v>56</v>
      </c>
      <c r="AM206" t="s">
        <v>46</v>
      </c>
      <c r="AN206" t="s">
        <v>19</v>
      </c>
      <c r="AO206" t="str">
        <f t="shared" si="3"/>
        <v>Denmark&gt;£15BTotal</v>
      </c>
      <c r="AP206">
        <v>8</v>
      </c>
      <c r="AQ206" s="2">
        <v>0.15</v>
      </c>
    </row>
    <row r="207" spans="38:43">
      <c r="AL207" t="s">
        <v>56</v>
      </c>
      <c r="AM207" t="s">
        <v>46</v>
      </c>
      <c r="AN207" t="s">
        <v>22</v>
      </c>
      <c r="AO207" t="str">
        <f t="shared" si="3"/>
        <v>Denmark&gt;£15BJunior</v>
      </c>
      <c r="AP207">
        <v>8</v>
      </c>
      <c r="AQ207" s="2">
        <v>0.4</v>
      </c>
    </row>
    <row r="208" spans="38:43">
      <c r="AL208" t="s">
        <v>56</v>
      </c>
      <c r="AM208" t="s">
        <v>46</v>
      </c>
      <c r="AN208" t="s">
        <v>25</v>
      </c>
      <c r="AO208" t="str">
        <f t="shared" si="3"/>
        <v>Denmark&gt;£15BMid</v>
      </c>
      <c r="AP208">
        <v>8</v>
      </c>
      <c r="AQ208" s="2">
        <v>0.15</v>
      </c>
    </row>
    <row r="209" spans="38:43">
      <c r="AL209" t="s">
        <v>56</v>
      </c>
      <c r="AM209" t="s">
        <v>46</v>
      </c>
      <c r="AN209" t="s">
        <v>28</v>
      </c>
      <c r="AO209" t="str">
        <f t="shared" si="3"/>
        <v>Denmark&gt;£15BSenior</v>
      </c>
      <c r="AP209">
        <v>8</v>
      </c>
      <c r="AQ209" s="2">
        <v>0.06</v>
      </c>
    </row>
    <row r="210" spans="38:43">
      <c r="AL210" t="s">
        <v>57</v>
      </c>
      <c r="AM210" t="s">
        <v>9</v>
      </c>
      <c r="AN210" t="s">
        <v>19</v>
      </c>
      <c r="AO210" t="str">
        <f t="shared" si="3"/>
        <v>Norway&lt;£100MTotal</v>
      </c>
      <c r="AP210">
        <v>13</v>
      </c>
      <c r="AQ210" s="2">
        <v>0.19</v>
      </c>
    </row>
    <row r="211" spans="38:43">
      <c r="AL211" t="s">
        <v>57</v>
      </c>
      <c r="AM211" t="s">
        <v>9</v>
      </c>
      <c r="AN211" t="s">
        <v>22</v>
      </c>
      <c r="AO211" t="str">
        <f t="shared" si="3"/>
        <v>Norway&lt;£100MJunior</v>
      </c>
      <c r="AP211">
        <v>13</v>
      </c>
      <c r="AQ211" s="2">
        <v>0.13</v>
      </c>
    </row>
    <row r="212" spans="38:43">
      <c r="AL212" t="s">
        <v>57</v>
      </c>
      <c r="AM212" t="s">
        <v>9</v>
      </c>
      <c r="AN212" t="s">
        <v>25</v>
      </c>
      <c r="AO212" t="str">
        <f t="shared" si="3"/>
        <v>Norway&lt;£100MMid</v>
      </c>
      <c r="AP212">
        <v>13</v>
      </c>
      <c r="AQ212" s="2">
        <v>0.39</v>
      </c>
    </row>
    <row r="213" spans="38:43">
      <c r="AL213" t="s">
        <v>57</v>
      </c>
      <c r="AM213" t="s">
        <v>9</v>
      </c>
      <c r="AN213" t="s">
        <v>28</v>
      </c>
      <c r="AO213" t="str">
        <f t="shared" si="3"/>
        <v>Norway&lt;£100MSenior</v>
      </c>
      <c r="AP213">
        <v>13</v>
      </c>
      <c r="AQ213" s="2">
        <v>0.13</v>
      </c>
    </row>
    <row r="214" spans="38:43">
      <c r="AL214" t="s">
        <v>57</v>
      </c>
      <c r="AM214" t="s">
        <v>43</v>
      </c>
      <c r="AN214" t="s">
        <v>19</v>
      </c>
      <c r="AO214" t="str">
        <f t="shared" si="3"/>
        <v>Norway£100M-£500MTotal</v>
      </c>
      <c r="AP214">
        <v>11</v>
      </c>
      <c r="AQ214" s="2">
        <v>0.23</v>
      </c>
    </row>
    <row r="215" spans="38:43">
      <c r="AL215" t="s">
        <v>57</v>
      </c>
      <c r="AM215" t="s">
        <v>43</v>
      </c>
      <c r="AN215" t="s">
        <v>22</v>
      </c>
      <c r="AO215" t="str">
        <f t="shared" si="3"/>
        <v>Norway£100M-£500MJunior</v>
      </c>
      <c r="AP215">
        <v>11</v>
      </c>
      <c r="AQ215" s="2">
        <v>0.35</v>
      </c>
    </row>
    <row r="216" spans="38:43">
      <c r="AL216" t="s">
        <v>57</v>
      </c>
      <c r="AM216" t="s">
        <v>43</v>
      </c>
      <c r="AN216" t="s">
        <v>25</v>
      </c>
      <c r="AO216" t="str">
        <f t="shared" si="3"/>
        <v>Norway£100M-£500MMid</v>
      </c>
      <c r="AP216">
        <v>11</v>
      </c>
      <c r="AQ216" s="2">
        <v>0.33</v>
      </c>
    </row>
    <row r="217" spans="38:43">
      <c r="AL217" t="s">
        <v>57</v>
      </c>
      <c r="AM217" t="s">
        <v>43</v>
      </c>
      <c r="AN217" t="s">
        <v>28</v>
      </c>
      <c r="AO217" t="str">
        <f t="shared" si="3"/>
        <v>Norway£100M-£500MSenior</v>
      </c>
      <c r="AP217">
        <v>11</v>
      </c>
      <c r="AQ217" s="2">
        <v>0.11</v>
      </c>
    </row>
    <row r="218" spans="38:43">
      <c r="AL218" t="s">
        <v>57</v>
      </c>
      <c r="AM218" t="s">
        <v>44</v>
      </c>
      <c r="AN218" t="s">
        <v>19</v>
      </c>
      <c r="AO218" t="str">
        <f t="shared" si="3"/>
        <v>Norway£500M-£5BTotal</v>
      </c>
      <c r="AP218">
        <v>8</v>
      </c>
      <c r="AQ218" s="2">
        <v>0.21</v>
      </c>
    </row>
    <row r="219" spans="38:43">
      <c r="AL219" t="s">
        <v>57</v>
      </c>
      <c r="AM219" t="s">
        <v>44</v>
      </c>
      <c r="AN219" t="s">
        <v>22</v>
      </c>
      <c r="AO219" t="str">
        <f t="shared" si="3"/>
        <v>Norway£500M-£5BJunior</v>
      </c>
      <c r="AP219">
        <v>8</v>
      </c>
      <c r="AQ219" s="2">
        <v>0.5</v>
      </c>
    </row>
    <row r="220" spans="38:43">
      <c r="AL220" t="s">
        <v>57</v>
      </c>
      <c r="AM220" t="s">
        <v>44</v>
      </c>
      <c r="AN220" t="s">
        <v>25</v>
      </c>
      <c r="AO220" t="str">
        <f t="shared" si="3"/>
        <v>Norway£500M-£5BMid</v>
      </c>
      <c r="AP220">
        <v>8</v>
      </c>
      <c r="AQ220" s="2">
        <v>0.24</v>
      </c>
    </row>
    <row r="221" spans="38:43">
      <c r="AL221" t="s">
        <v>57</v>
      </c>
      <c r="AM221" t="s">
        <v>44</v>
      </c>
      <c r="AN221" t="s">
        <v>28</v>
      </c>
      <c r="AO221" t="str">
        <f t="shared" si="3"/>
        <v>Norway£500M-£5BSenior</v>
      </c>
      <c r="AP221">
        <v>8</v>
      </c>
      <c r="AQ221" s="2">
        <v>0.05</v>
      </c>
    </row>
    <row r="222" spans="38:43">
      <c r="AL222" t="s">
        <v>57</v>
      </c>
      <c r="AM222" t="s">
        <v>45</v>
      </c>
      <c r="AN222" t="s">
        <v>19</v>
      </c>
      <c r="AO222" t="str">
        <f t="shared" si="3"/>
        <v>Norway£5B-£15BTotal</v>
      </c>
      <c r="AP222">
        <v>5</v>
      </c>
      <c r="AQ222" s="2">
        <v>0.23</v>
      </c>
    </row>
    <row r="223" spans="38:43">
      <c r="AL223" t="s">
        <v>57</v>
      </c>
      <c r="AM223" t="s">
        <v>45</v>
      </c>
      <c r="AN223" t="s">
        <v>22</v>
      </c>
      <c r="AO223" t="str">
        <f t="shared" si="3"/>
        <v>Norway£5B-£15BJunior</v>
      </c>
      <c r="AP223">
        <v>5</v>
      </c>
      <c r="AQ223" s="2">
        <v>0.31</v>
      </c>
    </row>
    <row r="224" spans="38:43">
      <c r="AL224" t="s">
        <v>57</v>
      </c>
      <c r="AM224" t="s">
        <v>45</v>
      </c>
      <c r="AN224" t="s">
        <v>25</v>
      </c>
      <c r="AO224" t="str">
        <f t="shared" si="3"/>
        <v>Norway£5B-£15BMid</v>
      </c>
      <c r="AP224">
        <v>5</v>
      </c>
      <c r="AQ224" s="2">
        <v>0.25</v>
      </c>
    </row>
    <row r="225" spans="38:43">
      <c r="AL225" t="s">
        <v>57</v>
      </c>
      <c r="AM225" t="s">
        <v>45</v>
      </c>
      <c r="AN225" t="s">
        <v>28</v>
      </c>
      <c r="AO225" t="str">
        <f t="shared" si="3"/>
        <v>Norway£5B-£15BSenior</v>
      </c>
      <c r="AP225">
        <v>5</v>
      </c>
      <c r="AQ225" s="2">
        <v>0.13</v>
      </c>
    </row>
    <row r="226" spans="38:43">
      <c r="AL226" t="s">
        <v>57</v>
      </c>
      <c r="AM226" t="s">
        <v>46</v>
      </c>
      <c r="AN226" t="s">
        <v>19</v>
      </c>
      <c r="AO226" t="str">
        <f t="shared" si="3"/>
        <v>Norway&gt;£15BTotal</v>
      </c>
      <c r="AP226">
        <v>2</v>
      </c>
      <c r="AQ226" s="2">
        <v>0.28000000000000003</v>
      </c>
    </row>
    <row r="227" spans="38:43">
      <c r="AL227" t="s">
        <v>57</v>
      </c>
      <c r="AM227" t="s">
        <v>46</v>
      </c>
      <c r="AN227" t="s">
        <v>22</v>
      </c>
      <c r="AO227" t="str">
        <f t="shared" si="3"/>
        <v>Norway&gt;£15BJunior</v>
      </c>
      <c r="AP227">
        <v>2</v>
      </c>
      <c r="AQ227" s="2">
        <v>0.2</v>
      </c>
    </row>
    <row r="228" spans="38:43">
      <c r="AL228" t="s">
        <v>57</v>
      </c>
      <c r="AM228" t="s">
        <v>46</v>
      </c>
      <c r="AN228" t="s">
        <v>25</v>
      </c>
      <c r="AO228" t="str">
        <f t="shared" si="3"/>
        <v>Norway&gt;£15BMid</v>
      </c>
      <c r="AP228">
        <v>2</v>
      </c>
      <c r="AQ228" s="2">
        <v>0.5</v>
      </c>
    </row>
    <row r="229" spans="38:43">
      <c r="AL229" t="s">
        <v>57</v>
      </c>
      <c r="AM229" t="s">
        <v>46</v>
      </c>
      <c r="AN229" t="s">
        <v>28</v>
      </c>
      <c r="AO229" t="str">
        <f t="shared" si="3"/>
        <v>Norway&gt;£15BSenior</v>
      </c>
      <c r="AP229">
        <v>2</v>
      </c>
      <c r="AQ229" s="2">
        <v>0.14000000000000001</v>
      </c>
    </row>
    <row r="230" spans="38:43">
      <c r="AL230" t="s">
        <v>58</v>
      </c>
      <c r="AM230" t="s">
        <v>9</v>
      </c>
      <c r="AN230" t="s">
        <v>19</v>
      </c>
      <c r="AO230" t="str">
        <f t="shared" si="3"/>
        <v>Sweden&lt;£100MTotal</v>
      </c>
      <c r="AP230">
        <v>27</v>
      </c>
      <c r="AQ230" s="2">
        <v>0.28999999999999998</v>
      </c>
    </row>
    <row r="231" spans="38:43">
      <c r="AL231" t="s">
        <v>58</v>
      </c>
      <c r="AM231" t="s">
        <v>9</v>
      </c>
      <c r="AN231" t="s">
        <v>22</v>
      </c>
      <c r="AO231" t="str">
        <f t="shared" si="3"/>
        <v>Sweden&lt;£100MJunior</v>
      </c>
      <c r="AP231">
        <v>27</v>
      </c>
      <c r="AQ231" s="2">
        <v>0.28999999999999998</v>
      </c>
    </row>
    <row r="232" spans="38:43">
      <c r="AL232" t="s">
        <v>58</v>
      </c>
      <c r="AM232" t="s">
        <v>9</v>
      </c>
      <c r="AN232" t="s">
        <v>25</v>
      </c>
      <c r="AO232" t="str">
        <f t="shared" si="3"/>
        <v>Sweden&lt;£100MMid</v>
      </c>
      <c r="AP232">
        <v>27</v>
      </c>
      <c r="AQ232" s="2">
        <v>0.28999999999999998</v>
      </c>
    </row>
    <row r="233" spans="38:43">
      <c r="AL233" t="s">
        <v>58</v>
      </c>
      <c r="AM233" t="s">
        <v>9</v>
      </c>
      <c r="AN233" t="s">
        <v>28</v>
      </c>
      <c r="AO233" t="str">
        <f t="shared" si="3"/>
        <v>Sweden&lt;£100MSenior</v>
      </c>
      <c r="AP233">
        <v>27</v>
      </c>
      <c r="AQ233" s="2">
        <v>0.28999999999999998</v>
      </c>
    </row>
    <row r="234" spans="38:43">
      <c r="AL234" t="s">
        <v>58</v>
      </c>
      <c r="AM234" t="s">
        <v>43</v>
      </c>
      <c r="AN234" t="s">
        <v>19</v>
      </c>
      <c r="AO234" t="str">
        <f t="shared" si="3"/>
        <v>Sweden£100M-£500MTotal</v>
      </c>
      <c r="AP234">
        <v>18</v>
      </c>
      <c r="AQ234" s="2">
        <v>0.28999999999999998</v>
      </c>
    </row>
    <row r="235" spans="38:43">
      <c r="AL235" t="s">
        <v>58</v>
      </c>
      <c r="AM235" t="s">
        <v>43</v>
      </c>
      <c r="AN235" t="s">
        <v>22</v>
      </c>
      <c r="AO235" t="str">
        <f t="shared" si="3"/>
        <v>Sweden£100M-£500MJunior</v>
      </c>
      <c r="AP235">
        <v>18</v>
      </c>
      <c r="AQ235" s="2">
        <v>0.45</v>
      </c>
    </row>
    <row r="236" spans="38:43">
      <c r="AL236" t="s">
        <v>58</v>
      </c>
      <c r="AM236" t="s">
        <v>43</v>
      </c>
      <c r="AN236" t="s">
        <v>25</v>
      </c>
      <c r="AO236" t="str">
        <f t="shared" si="3"/>
        <v>Sweden£100M-£500MMid</v>
      </c>
      <c r="AP236">
        <v>18</v>
      </c>
      <c r="AQ236" s="2">
        <v>0.33</v>
      </c>
    </row>
    <row r="237" spans="38:43">
      <c r="AL237" t="s">
        <v>58</v>
      </c>
      <c r="AM237" t="s">
        <v>43</v>
      </c>
      <c r="AN237" t="s">
        <v>28</v>
      </c>
      <c r="AO237" t="str">
        <f t="shared" si="3"/>
        <v>Sweden£100M-£500MSenior</v>
      </c>
      <c r="AP237">
        <v>18</v>
      </c>
      <c r="AQ237" s="2">
        <v>0.15</v>
      </c>
    </row>
    <row r="238" spans="38:43">
      <c r="AL238" t="s">
        <v>58</v>
      </c>
      <c r="AM238" t="s">
        <v>44</v>
      </c>
      <c r="AN238" t="s">
        <v>19</v>
      </c>
      <c r="AO238" t="str">
        <f t="shared" si="3"/>
        <v>Sweden£500M-£5BTotal</v>
      </c>
      <c r="AP238">
        <v>25</v>
      </c>
      <c r="AQ238" s="2">
        <v>0.26</v>
      </c>
    </row>
    <row r="239" spans="38:43">
      <c r="AL239" t="s">
        <v>58</v>
      </c>
      <c r="AM239" t="s">
        <v>44</v>
      </c>
      <c r="AN239" t="s">
        <v>22</v>
      </c>
      <c r="AO239" t="str">
        <f t="shared" si="3"/>
        <v>Sweden£500M-£5BJunior</v>
      </c>
      <c r="AP239">
        <v>25</v>
      </c>
      <c r="AQ239" s="2">
        <v>0.44</v>
      </c>
    </row>
    <row r="240" spans="38:43">
      <c r="AL240" t="s">
        <v>58</v>
      </c>
      <c r="AM240" t="s">
        <v>44</v>
      </c>
      <c r="AN240" t="s">
        <v>25</v>
      </c>
      <c r="AO240" t="str">
        <f t="shared" si="3"/>
        <v>Sweden£500M-£5BMid</v>
      </c>
      <c r="AP240">
        <v>25</v>
      </c>
      <c r="AQ240" s="2">
        <v>0.22</v>
      </c>
    </row>
    <row r="241" spans="38:43">
      <c r="AL241" t="s">
        <v>58</v>
      </c>
      <c r="AM241" t="s">
        <v>44</v>
      </c>
      <c r="AN241" t="s">
        <v>28</v>
      </c>
      <c r="AO241" t="str">
        <f t="shared" si="3"/>
        <v>Sweden£500M-£5BSenior</v>
      </c>
      <c r="AP241">
        <v>25</v>
      </c>
      <c r="AQ241" s="2">
        <v>0.14000000000000001</v>
      </c>
    </row>
    <row r="242" spans="38:43">
      <c r="AL242" t="s">
        <v>58</v>
      </c>
      <c r="AM242" t="s">
        <v>45</v>
      </c>
      <c r="AN242" t="s">
        <v>19</v>
      </c>
      <c r="AO242" t="str">
        <f t="shared" si="3"/>
        <v>Sweden£5B-£15BTotal</v>
      </c>
      <c r="AP242">
        <v>12</v>
      </c>
      <c r="AQ242" s="2">
        <v>0.24</v>
      </c>
    </row>
    <row r="243" spans="38:43">
      <c r="AL243" t="s">
        <v>58</v>
      </c>
      <c r="AM243" t="s">
        <v>45</v>
      </c>
      <c r="AN243" t="s">
        <v>22</v>
      </c>
      <c r="AO243" t="str">
        <f t="shared" si="3"/>
        <v>Sweden£5B-£15BJunior</v>
      </c>
      <c r="AP243">
        <v>12</v>
      </c>
      <c r="AQ243" s="2">
        <v>0.37</v>
      </c>
    </row>
    <row r="244" spans="38:43">
      <c r="AL244" t="s">
        <v>58</v>
      </c>
      <c r="AM244" t="s">
        <v>45</v>
      </c>
      <c r="AN244" t="s">
        <v>25</v>
      </c>
      <c r="AO244" t="str">
        <f t="shared" si="3"/>
        <v>Sweden£5B-£15BMid</v>
      </c>
      <c r="AP244">
        <v>12</v>
      </c>
      <c r="AQ244" s="2">
        <v>0.26</v>
      </c>
    </row>
    <row r="245" spans="38:43">
      <c r="AL245" t="s">
        <v>58</v>
      </c>
      <c r="AM245" t="s">
        <v>45</v>
      </c>
      <c r="AN245" t="s">
        <v>28</v>
      </c>
      <c r="AO245" t="str">
        <f t="shared" si="3"/>
        <v>Sweden£5B-£15BSenior</v>
      </c>
      <c r="AP245">
        <v>12</v>
      </c>
      <c r="AQ245" s="2">
        <v>7.0000000000000007E-2</v>
      </c>
    </row>
    <row r="246" spans="38:43">
      <c r="AL246" t="s">
        <v>58</v>
      </c>
      <c r="AM246" t="s">
        <v>46</v>
      </c>
      <c r="AN246" t="s">
        <v>19</v>
      </c>
      <c r="AO246" t="str">
        <f t="shared" si="3"/>
        <v>Sweden&gt;£15BTotal</v>
      </c>
      <c r="AP246">
        <v>17</v>
      </c>
      <c r="AQ246" s="2">
        <v>0.31</v>
      </c>
    </row>
    <row r="247" spans="38:43">
      <c r="AL247" t="s">
        <v>58</v>
      </c>
      <c r="AM247" t="s">
        <v>46</v>
      </c>
      <c r="AN247" t="s">
        <v>22</v>
      </c>
      <c r="AO247" t="str">
        <f t="shared" si="3"/>
        <v>Sweden&gt;£15BJunior</v>
      </c>
      <c r="AP247">
        <v>17</v>
      </c>
      <c r="AQ247" s="2">
        <v>0.45</v>
      </c>
    </row>
    <row r="248" spans="38:43">
      <c r="AL248" t="s">
        <v>58</v>
      </c>
      <c r="AM248" t="s">
        <v>46</v>
      </c>
      <c r="AN248" t="s">
        <v>25</v>
      </c>
      <c r="AO248" t="str">
        <f t="shared" si="3"/>
        <v>Sweden&gt;£15BMid</v>
      </c>
      <c r="AP248">
        <v>17</v>
      </c>
      <c r="AQ248" s="2">
        <v>0.3</v>
      </c>
    </row>
    <row r="249" spans="38:43">
      <c r="AL249" t="s">
        <v>58</v>
      </c>
      <c r="AM249" t="s">
        <v>46</v>
      </c>
      <c r="AN249" t="s">
        <v>28</v>
      </c>
      <c r="AO249" t="str">
        <f t="shared" si="3"/>
        <v>Sweden&gt;£15BSenior</v>
      </c>
      <c r="AP249">
        <v>17</v>
      </c>
      <c r="AQ249" s="2">
        <v>0.18</v>
      </c>
    </row>
    <row r="250" spans="38:43">
      <c r="AL250" t="s">
        <v>59</v>
      </c>
      <c r="AM250" t="s">
        <v>9</v>
      </c>
      <c r="AN250" t="s">
        <v>19</v>
      </c>
      <c r="AO250" t="str">
        <f t="shared" si="3"/>
        <v>Finland&lt;£100MTotal</v>
      </c>
      <c r="AP250">
        <v>33</v>
      </c>
      <c r="AQ250" s="2">
        <v>0.17</v>
      </c>
    </row>
    <row r="251" spans="38:43">
      <c r="AL251" t="s">
        <v>59</v>
      </c>
      <c r="AM251" t="s">
        <v>9</v>
      </c>
      <c r="AN251" t="s">
        <v>22</v>
      </c>
      <c r="AO251" t="str">
        <f t="shared" si="3"/>
        <v>Finland&lt;£100MJunior</v>
      </c>
      <c r="AP251">
        <v>33</v>
      </c>
      <c r="AQ251" s="2">
        <v>0.2</v>
      </c>
    </row>
    <row r="252" spans="38:43">
      <c r="AL252" t="s">
        <v>59</v>
      </c>
      <c r="AM252" t="s">
        <v>9</v>
      </c>
      <c r="AN252" t="s">
        <v>25</v>
      </c>
      <c r="AO252" t="str">
        <f t="shared" si="3"/>
        <v>Finland&lt;£100MMid</v>
      </c>
      <c r="AP252">
        <v>33</v>
      </c>
      <c r="AQ252" s="2">
        <v>0.28000000000000003</v>
      </c>
    </row>
    <row r="253" spans="38:43">
      <c r="AL253" t="s">
        <v>59</v>
      </c>
      <c r="AM253" t="s">
        <v>9</v>
      </c>
      <c r="AN253" t="s">
        <v>28</v>
      </c>
      <c r="AO253" t="str">
        <f t="shared" si="3"/>
        <v>Finland&lt;£100MSenior</v>
      </c>
      <c r="AP253">
        <v>33</v>
      </c>
      <c r="AQ253" s="2">
        <v>0.14000000000000001</v>
      </c>
    </row>
    <row r="254" spans="38:43">
      <c r="AL254" t="s">
        <v>59</v>
      </c>
      <c r="AM254" t="s">
        <v>43</v>
      </c>
      <c r="AN254" t="s">
        <v>19</v>
      </c>
      <c r="AO254" t="str">
        <f t="shared" si="3"/>
        <v>Finland£100M-£500MTotal</v>
      </c>
      <c r="AP254">
        <v>18</v>
      </c>
      <c r="AQ254" s="2">
        <v>0.23</v>
      </c>
    </row>
    <row r="255" spans="38:43">
      <c r="AL255" t="s">
        <v>59</v>
      </c>
      <c r="AM255" t="s">
        <v>43</v>
      </c>
      <c r="AN255" t="s">
        <v>22</v>
      </c>
      <c r="AO255" t="str">
        <f t="shared" si="3"/>
        <v>Finland£100M-£500MJunior</v>
      </c>
      <c r="AP255">
        <v>18</v>
      </c>
      <c r="AQ255" s="2">
        <v>0.47</v>
      </c>
    </row>
    <row r="256" spans="38:43">
      <c r="AL256" t="s">
        <v>59</v>
      </c>
      <c r="AM256" t="s">
        <v>43</v>
      </c>
      <c r="AN256" t="s">
        <v>25</v>
      </c>
      <c r="AO256" t="str">
        <f t="shared" si="3"/>
        <v>Finland£100M-£500MMid</v>
      </c>
      <c r="AP256">
        <v>18</v>
      </c>
      <c r="AQ256" s="2">
        <v>0.28000000000000003</v>
      </c>
    </row>
    <row r="257" spans="38:43">
      <c r="AL257" t="s">
        <v>59</v>
      </c>
      <c r="AM257" t="s">
        <v>43</v>
      </c>
      <c r="AN257" t="s">
        <v>28</v>
      </c>
      <c r="AO257" t="str">
        <f t="shared" si="3"/>
        <v>Finland£100M-£500MSenior</v>
      </c>
      <c r="AP257">
        <v>18</v>
      </c>
      <c r="AQ257" s="2">
        <v>0.14000000000000001</v>
      </c>
    </row>
    <row r="258" spans="38:43">
      <c r="AL258" t="s">
        <v>59</v>
      </c>
      <c r="AM258" t="s">
        <v>44</v>
      </c>
      <c r="AN258" t="s">
        <v>19</v>
      </c>
      <c r="AO258" t="str">
        <f t="shared" si="3"/>
        <v>Finland£500M-£5BTotal</v>
      </c>
      <c r="AP258">
        <v>7</v>
      </c>
      <c r="AQ258" s="2">
        <v>0.18</v>
      </c>
    </row>
    <row r="259" spans="38:43">
      <c r="AL259" t="s">
        <v>59</v>
      </c>
      <c r="AM259" t="s">
        <v>44</v>
      </c>
      <c r="AN259" t="s">
        <v>22</v>
      </c>
      <c r="AO259" t="str">
        <f t="shared" si="3"/>
        <v>Finland£500M-£5BJunior</v>
      </c>
      <c r="AP259">
        <v>7</v>
      </c>
      <c r="AQ259" s="2">
        <v>0.21</v>
      </c>
    </row>
    <row r="260" spans="38:43">
      <c r="AL260" t="s">
        <v>59</v>
      </c>
      <c r="AM260" t="s">
        <v>44</v>
      </c>
      <c r="AN260" t="s">
        <v>25</v>
      </c>
      <c r="AO260" t="str">
        <f t="shared" si="3"/>
        <v>Finland£500M-£5BMid</v>
      </c>
      <c r="AP260">
        <v>7</v>
      </c>
      <c r="AQ260" s="2">
        <v>0.27</v>
      </c>
    </row>
    <row r="261" spans="38:43">
      <c r="AL261" t="s">
        <v>59</v>
      </c>
      <c r="AM261" t="s">
        <v>44</v>
      </c>
      <c r="AN261" t="s">
        <v>28</v>
      </c>
      <c r="AO261" t="str">
        <f t="shared" si="3"/>
        <v>Finland£500M-£5BSenior</v>
      </c>
      <c r="AP261">
        <v>7</v>
      </c>
      <c r="AQ261" s="2">
        <v>0.11</v>
      </c>
    </row>
    <row r="262" spans="38:43">
      <c r="AL262" t="s">
        <v>59</v>
      </c>
      <c r="AM262" t="s">
        <v>45</v>
      </c>
      <c r="AN262" t="s">
        <v>19</v>
      </c>
      <c r="AO262" t="str">
        <f t="shared" si="3"/>
        <v>Finland£5B-£15BTotal</v>
      </c>
      <c r="AP262">
        <v>2</v>
      </c>
      <c r="AQ262" s="2">
        <v>0.22</v>
      </c>
    </row>
    <row r="263" spans="38:43">
      <c r="AL263" t="s">
        <v>59</v>
      </c>
      <c r="AM263" t="s">
        <v>45</v>
      </c>
      <c r="AN263" t="s">
        <v>22</v>
      </c>
      <c r="AO263" t="str">
        <f t="shared" si="3"/>
        <v>Finland£5B-£15BJunior</v>
      </c>
      <c r="AP263">
        <v>2</v>
      </c>
      <c r="AQ263" s="2">
        <v>0.67</v>
      </c>
    </row>
    <row r="264" spans="38:43">
      <c r="AL264" t="s">
        <v>59</v>
      </c>
      <c r="AM264" t="s">
        <v>45</v>
      </c>
      <c r="AN264" t="s">
        <v>25</v>
      </c>
      <c r="AO264" t="str">
        <f t="shared" si="3"/>
        <v>Finland£5B-£15BMid</v>
      </c>
      <c r="AP264">
        <v>2</v>
      </c>
      <c r="AQ264" s="2">
        <v>0</v>
      </c>
    </row>
    <row r="265" spans="38:43">
      <c r="AL265" t="s">
        <v>59</v>
      </c>
      <c r="AM265" t="s">
        <v>45</v>
      </c>
      <c r="AN265" t="s">
        <v>28</v>
      </c>
      <c r="AO265" t="str">
        <f t="shared" si="3"/>
        <v>Finland£5B-£15BSenior</v>
      </c>
      <c r="AP265">
        <v>2</v>
      </c>
      <c r="AQ265" s="2">
        <v>0</v>
      </c>
    </row>
    <row r="266" spans="38:43">
      <c r="AL266" t="s">
        <v>59</v>
      </c>
      <c r="AM266" t="s">
        <v>46</v>
      </c>
      <c r="AN266" t="s">
        <v>19</v>
      </c>
      <c r="AO266" t="str">
        <f t="shared" si="3"/>
        <v>Finland&gt;£15BTotal</v>
      </c>
      <c r="AP266">
        <v>3</v>
      </c>
      <c r="AQ266" s="2">
        <v>0.17</v>
      </c>
    </row>
    <row r="267" spans="38:43">
      <c r="AL267" t="s">
        <v>59</v>
      </c>
      <c r="AM267" t="s">
        <v>46</v>
      </c>
      <c r="AN267" t="s">
        <v>22</v>
      </c>
      <c r="AO267" t="str">
        <f t="shared" ref="AO267:AO269" si="4">_xlfn.CONCAT(AL267,AM267,AN267)</f>
        <v>Finland&gt;£15BJunior</v>
      </c>
      <c r="AP267">
        <v>3</v>
      </c>
    </row>
    <row r="268" spans="38:43">
      <c r="AL268" t="s">
        <v>59</v>
      </c>
      <c r="AM268" t="s">
        <v>46</v>
      </c>
      <c r="AN268" t="s">
        <v>25</v>
      </c>
      <c r="AO268" t="str">
        <f t="shared" si="4"/>
        <v>Finland&gt;£15BMid</v>
      </c>
      <c r="AP268">
        <v>3</v>
      </c>
      <c r="AQ268" s="2">
        <v>0.33</v>
      </c>
    </row>
    <row r="269" spans="38:43">
      <c r="AL269" t="s">
        <v>59</v>
      </c>
      <c r="AM269" t="s">
        <v>46</v>
      </c>
      <c r="AN269" t="s">
        <v>28</v>
      </c>
      <c r="AO269" t="str">
        <f t="shared" si="4"/>
        <v>Finland&gt;£15BSenior</v>
      </c>
      <c r="AP269">
        <v>3</v>
      </c>
      <c r="AQ269" s="2">
        <v>0</v>
      </c>
    </row>
  </sheetData>
  <sheetProtection algorithmName="SHA-512" hashValue="XJIFp7urI3pbhKTuHHNwEMPyT/pgTpuINjRRLa//iyrrOpICZSu2Pn5tV9Zo976JdiLsaHcoTS9R7TZhZrkZdQ==" saltValue="lu7w97b6HmRpQqcmUGe/yg==" spinCount="100000" sheet="1" objects="1" scenarios="1" selectLockedCells="1" selectUnlockedCells="1"/>
  <autoFilter ref="AL9:AQ269" xr:uid="{FA6E567F-1403-4CC1-8562-8A37D227F50C}"/>
  <mergeCells count="6">
    <mergeCell ref="G9:M9"/>
    <mergeCell ref="A9:F9"/>
    <mergeCell ref="N9:R9"/>
    <mergeCell ref="A27:F27"/>
    <mergeCell ref="G27:M27"/>
    <mergeCell ref="N27:R27"/>
  </mergeCells>
  <conditionalFormatting sqref="L13">
    <cfRule type="expression" dxfId="15" priority="16">
      <formula>$L$13&gt;$E$13</formula>
    </cfRule>
    <cfRule type="expression" dxfId="14" priority="17">
      <formula>$L$13&lt;$E$13</formula>
    </cfRule>
  </conditionalFormatting>
  <conditionalFormatting sqref="L16">
    <cfRule type="expression" dxfId="13" priority="14">
      <formula>$L$16&lt;$E$16</formula>
    </cfRule>
    <cfRule type="expression" dxfId="12" priority="15">
      <formula>$L$16&gt;$E$16</formula>
    </cfRule>
  </conditionalFormatting>
  <conditionalFormatting sqref="L19">
    <cfRule type="expression" dxfId="11" priority="12">
      <formula>$L$19&lt;$E$19</formula>
    </cfRule>
    <cfRule type="expression" dxfId="10" priority="13">
      <formula>$L$19&gt;$E$19</formula>
    </cfRule>
  </conditionalFormatting>
  <conditionalFormatting sqref="L22">
    <cfRule type="expression" dxfId="9" priority="10">
      <formula>$L$22&lt;$E$22</formula>
    </cfRule>
    <cfRule type="expression" dxfId="8" priority="11">
      <formula>$L$22&gt;$E$22</formula>
    </cfRule>
  </conditionalFormatting>
  <conditionalFormatting sqref="L31">
    <cfRule type="expression" dxfId="7" priority="8">
      <formula>$L$31&gt;$E$31</formula>
    </cfRule>
    <cfRule type="expression" dxfId="6" priority="9">
      <formula>$L$31&lt;$E$31</formula>
    </cfRule>
  </conditionalFormatting>
  <conditionalFormatting sqref="L34">
    <cfRule type="expression" dxfId="5" priority="6">
      <formula>$L$34&lt;$E$34</formula>
    </cfRule>
    <cfRule type="expression" dxfId="4" priority="7">
      <formula>$L$34&gt;$E$34</formula>
    </cfRule>
  </conditionalFormatting>
  <conditionalFormatting sqref="L37">
    <cfRule type="expression" dxfId="3" priority="4">
      <formula>$L$37&lt;$E$37</formula>
    </cfRule>
    <cfRule type="expression" dxfId="2" priority="5">
      <formula>$L$37&gt;$E$37</formula>
    </cfRule>
  </conditionalFormatting>
  <conditionalFormatting sqref="L40">
    <cfRule type="expression" dxfId="1" priority="2">
      <formula>$L$40&lt;$E$40</formula>
    </cfRule>
    <cfRule type="expression" dxfId="0" priority="3">
      <formula>$L$40&gt;$E$40</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BF253ABE-FE2E-4EBA-9042-F87E1DA52DC3}">
            <xm:f>IF(AND(Input!C9="Belgium", Input!C11="&gt;£15B"), "⚠️ WARNING, THIS AUM BAND HAS A BASE SIZE BELOW 100. PLEASE TREAT RESULTS WITH CAUTION", "")</xm:f>
            <x14:dxf/>
          </x14:cfRule>
          <xm:sqref>E3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d58213b-690a-4f05-96a7-f9027d42f364" xsi:nil="true"/>
    <lcf76f155ced4ddcb4097134ff3c332f xmlns="b65691b1-0481-4ca6-b76a-dc3ae0c0db1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1FA956E64CD3E4D9C72A44F1A6CFB6E" ma:contentTypeVersion="15" ma:contentTypeDescription="Create a new document." ma:contentTypeScope="" ma:versionID="fcd63f791b169c0c7391440ffe150e64">
  <xsd:schema xmlns:xsd="http://www.w3.org/2001/XMLSchema" xmlns:xs="http://www.w3.org/2001/XMLSchema" xmlns:p="http://schemas.microsoft.com/office/2006/metadata/properties" xmlns:ns2="b65691b1-0481-4ca6-b76a-dc3ae0c0db13" xmlns:ns3="8d58213b-690a-4f05-96a7-f9027d42f364" targetNamespace="http://schemas.microsoft.com/office/2006/metadata/properties" ma:root="true" ma:fieldsID="d7225b4369227f0205d1560bbd8e827d" ns2:_="" ns3:_="">
    <xsd:import namespace="b65691b1-0481-4ca6-b76a-dc3ae0c0db13"/>
    <xsd:import namespace="8d58213b-690a-4f05-96a7-f9027d42f36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5691b1-0481-4ca6-b76a-dc3ae0c0db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58a28f9-7315-44a4-9540-789d1a8b9d1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58213b-690a-4f05-96a7-f9027d42f36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216578cf-67b6-4fb1-a76c-0b38adad341c}" ma:internalName="TaxCatchAll" ma:showField="CatchAllData" ma:web="8d58213b-690a-4f05-96a7-f9027d42f3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FBB027-2272-4902-95E5-EE5D93E11E3A}"/>
</file>

<file path=customXml/itemProps2.xml><?xml version="1.0" encoding="utf-8"?>
<ds:datastoreItem xmlns:ds="http://schemas.openxmlformats.org/officeDocument/2006/customXml" ds:itemID="{84DD3CAF-B454-41FB-9853-6FDE50366794}"/>
</file>

<file path=customXml/itemProps3.xml><?xml version="1.0" encoding="utf-8"?>
<ds:datastoreItem xmlns:ds="http://schemas.openxmlformats.org/officeDocument/2006/customXml" ds:itemID="{4A1F1ADE-EDF1-4A7C-8E22-43B4DD621C3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Oliver Greene</dc:creator>
  <cp:keywords/>
  <dc:description/>
  <cp:lastModifiedBy>Oliver Greene</cp:lastModifiedBy>
  <cp:revision/>
  <dcterms:created xsi:type="dcterms:W3CDTF">2024-08-13T12:23:55Z</dcterms:created>
  <dcterms:modified xsi:type="dcterms:W3CDTF">2025-10-21T12:03:43Z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0x010100D1FA956E64CD3E4D9C72A44F1A6CFB6E</vt:lpwstr>
  </property>
</Properties>
</file>