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vel20.sharepoint.com/New Exec Team/Industry Impact/Research/03_Live_projects/07_UK Project 2024-25/"/>
    </mc:Choice>
  </mc:AlternateContent>
  <xr:revisionPtr revIDLastSave="152" documentId="8_{C45BED95-AB7E-4AE8-BF19-9E6D29B6E53A}" xr6:coauthVersionLast="47" xr6:coauthVersionMax="47" xr10:uidLastSave="{07F5BC2B-715C-4E79-BF94-D84A5B3FC6B0}"/>
  <workbookProtection workbookAlgorithmName="SHA-512" workbookHashValue="QsDMUSO3Y0qGFFuo+RoWT4uHWRCf7KH0vIcOKwRkieoaXplTmbHJOrHpIiHg/I6YnSId6r/2qxx20VeQw85BPw==" workbookSaltValue="eAM4gxIkAJL9MKn0ewXtkA==" workbookSpinCount="100000" lockStructure="1"/>
  <bookViews>
    <workbookView xWindow="-120" yWindow="-16320" windowWidth="29040" windowHeight="15720" activeTab="2" xr2:uid="{83B99ED9-7407-45FD-A450-67744D4153A1}"/>
  </bookViews>
  <sheets>
    <sheet name="Input" sheetId="1" r:id="rId1"/>
    <sheet name="Output - UK market" sheetId="21" r:id="rId2"/>
    <sheet name="Output - AUM band" sheetId="2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20" l="1"/>
  <c r="A12" i="20"/>
  <c r="E43" i="20"/>
  <c r="E40" i="20"/>
  <c r="E37" i="20"/>
  <c r="E34" i="20"/>
  <c r="C34" i="20"/>
  <c r="C43" i="20"/>
  <c r="C40" i="20"/>
  <c r="C37" i="20"/>
  <c r="C16" i="20"/>
  <c r="E25" i="20"/>
  <c r="E22" i="20"/>
  <c r="E19" i="20"/>
  <c r="E16" i="20"/>
  <c r="C25" i="20"/>
  <c r="C22" i="20"/>
  <c r="C19" i="20"/>
  <c r="E42" i="1" l="1"/>
  <c r="C42" i="1"/>
  <c r="G39" i="1"/>
  <c r="G36" i="1"/>
  <c r="G33" i="1"/>
  <c r="L37" i="21" l="1"/>
  <c r="P37" i="21" s="1"/>
  <c r="J37" i="21"/>
  <c r="L40" i="21"/>
  <c r="P40" i="21" s="1"/>
  <c r="J40" i="21"/>
  <c r="L34" i="20"/>
  <c r="P34" i="20" s="1"/>
  <c r="L34" i="21"/>
  <c r="P34" i="21" s="1"/>
  <c r="J34" i="21"/>
  <c r="J40" i="20"/>
  <c r="L40" i="20"/>
  <c r="P40" i="20" s="1"/>
  <c r="J37" i="20"/>
  <c r="L37" i="20"/>
  <c r="P37" i="20" s="1"/>
  <c r="J34" i="20"/>
  <c r="G42" i="1"/>
  <c r="L43" i="20" s="1"/>
  <c r="P43" i="20" s="1"/>
  <c r="E25" i="1"/>
  <c r="C25" i="1"/>
  <c r="G22" i="1"/>
  <c r="G19" i="1"/>
  <c r="G16" i="1"/>
  <c r="L43" i="21" l="1"/>
  <c r="P43" i="21" s="1"/>
  <c r="J43" i="21"/>
  <c r="L22" i="21"/>
  <c r="P22" i="21" s="1"/>
  <c r="J22" i="21"/>
  <c r="L16" i="21"/>
  <c r="P16" i="21" s="1"/>
  <c r="J16" i="21"/>
  <c r="L19" i="20"/>
  <c r="L19" i="21"/>
  <c r="P19" i="21" s="1"/>
  <c r="J19" i="21"/>
  <c r="J43" i="20"/>
  <c r="J22" i="20"/>
  <c r="L22" i="20"/>
  <c r="P22" i="20" s="1"/>
  <c r="P19" i="20"/>
  <c r="J19" i="20"/>
  <c r="L16" i="20"/>
  <c r="P16" i="20" s="1"/>
  <c r="J16" i="20"/>
  <c r="G25" i="1"/>
  <c r="J25" i="21" s="1"/>
  <c r="L25" i="21" l="1"/>
  <c r="P25" i="21" s="1"/>
  <c r="L25" i="20"/>
  <c r="P25" i="20" s="1"/>
  <c r="J25" i="20"/>
</calcChain>
</file>

<file path=xl/sharedStrings.xml><?xml version="1.0" encoding="utf-8"?>
<sst xmlns="http://schemas.openxmlformats.org/spreadsheetml/2006/main" count="438" uniqueCount="95">
  <si>
    <t>Purpose</t>
  </si>
  <si>
    <t>The purpose of this benchmarking tool is to enable comparison of gender representation at your firm to the results of similar sized firms</t>
  </si>
  <si>
    <t>in the UK market, using results from the BVCA &amp; Level 20 UK Diversity Data Report</t>
  </si>
  <si>
    <t>AUM:</t>
  </si>
  <si>
    <t>Less than £100M</t>
  </si>
  <si>
    <t>Instructions</t>
  </si>
  <si>
    <t>1. Select the AUM band your firm sits within, in cell D8</t>
  </si>
  <si>
    <t>Investment Professional</t>
  </si>
  <si>
    <t>2. Populate cells C16 and E16 with the number of male and female Junior investment professionals respectively</t>
  </si>
  <si>
    <t>3. Populate cells C19 and E19 with the number of male and female Mid investment professionals respectively</t>
  </si>
  <si>
    <t>Male</t>
  </si>
  <si>
    <t>Female</t>
  </si>
  <si>
    <t>Total</t>
  </si>
  <si>
    <t>4. Populate cells C22 and E22 with the number of male and female Senior investment professionals respectively</t>
  </si>
  <si>
    <t>5. Populate cells C33 and E33 with the number of male and female Junior non-investment professionals respectively</t>
  </si>
  <si>
    <t>Junior</t>
  </si>
  <si>
    <t>6. Populate cells C36 and E36 with the number of male and female Mid non-investment professionals respectively</t>
  </si>
  <si>
    <t>7. Populate cells C39 and E39 with the number of male and female Senior non-investment professionals respectively</t>
  </si>
  <si>
    <t>8. Column G and rows 25 and 42 will update with your totals.</t>
  </si>
  <si>
    <t>Mid</t>
  </si>
  <si>
    <t>9. The results will then be displayed in the 'Output' tab</t>
  </si>
  <si>
    <t>Definitions</t>
  </si>
  <si>
    <t>Senior</t>
  </si>
  <si>
    <t>They are defined as deal-facing individuals with roles from deal sourcing to execution.</t>
  </si>
  <si>
    <t xml:space="preserve">This includes portfolio roles if active in due diligence and portfolio operations, not purely monitoring. </t>
  </si>
  <si>
    <t>Non-Investment Professional</t>
  </si>
  <si>
    <t>Non-Investment Professionals are operational, financial, marketing, and investor relations professionals</t>
  </si>
  <si>
    <t>Non-invesment Professional</t>
  </si>
  <si>
    <t>Seniority</t>
  </si>
  <si>
    <r>
      <rPr>
        <b/>
        <sz val="11"/>
        <color theme="1"/>
        <rFont val="Calibri"/>
        <family val="2"/>
        <scheme val="minor"/>
      </rPr>
      <t xml:space="preserve">Junior: </t>
    </r>
    <r>
      <rPr>
        <sz val="11"/>
        <color theme="1"/>
        <rFont val="Calibri"/>
        <family val="2"/>
        <scheme val="minor"/>
      </rPr>
      <t>Analyst, Associate and Senior Associate level roles</t>
    </r>
  </si>
  <si>
    <r>
      <t xml:space="preserve">Mid: </t>
    </r>
    <r>
      <rPr>
        <sz val="11"/>
        <color theme="1"/>
        <rFont val="Calibri"/>
        <family val="2"/>
        <scheme val="minor"/>
      </rPr>
      <t>Manager, Vice President, Principal and Director level roles</t>
    </r>
  </si>
  <si>
    <r>
      <rPr>
        <b/>
        <sz val="11"/>
        <color theme="1"/>
        <rFont val="Calibri"/>
        <family val="2"/>
        <scheme val="minor"/>
      </rPr>
      <t xml:space="preserve">Senior: </t>
    </r>
    <r>
      <rPr>
        <sz val="11"/>
        <color theme="1"/>
        <rFont val="Calibri"/>
        <family val="2"/>
        <scheme val="minor"/>
      </rPr>
      <t>Managing Director, Partner and CXO level roles</t>
    </r>
  </si>
  <si>
    <t>AUM</t>
  </si>
  <si>
    <t>Investment professional</t>
  </si>
  <si>
    <t>Combined</t>
  </si>
  <si>
    <t>Male %</t>
  </si>
  <si>
    <t>Female %</t>
  </si>
  <si>
    <t>IP</t>
  </si>
  <si>
    <t>Less than £100MJuniorIP</t>
  </si>
  <si>
    <t>Less than £100MMidIP</t>
  </si>
  <si>
    <t>Less than £100MSeniorIP</t>
  </si>
  <si>
    <t>Less than £100MTotalIP</t>
  </si>
  <si>
    <t>NIP</t>
  </si>
  <si>
    <t>Less than £100MJuniorNIP</t>
  </si>
  <si>
    <t>Less than £100MMidNIP</t>
  </si>
  <si>
    <t xml:space="preserve">The top section displays the gender representation results for the investment professionals in the UK market, comparing them to your firm's representation. </t>
  </si>
  <si>
    <t>Less than £100MSeniorNIP</t>
  </si>
  <si>
    <t>The bottom section presents the equivalent results for non-investment professionals.</t>
  </si>
  <si>
    <t>Less than £100MTotalNIP</t>
  </si>
  <si>
    <t>Investment Professionals</t>
  </si>
  <si>
    <t>£100M-£500M</t>
  </si>
  <si>
    <t>£100M-£500MJuniorIP</t>
  </si>
  <si>
    <t>Gender representation results for UK market</t>
  </si>
  <si>
    <t>Your firm's results</t>
  </si>
  <si>
    <t>Difference vs UK market</t>
  </si>
  <si>
    <t>£100M-£500MMidIP</t>
  </si>
  <si>
    <t>£100M-£500MSeniorIP</t>
  </si>
  <si>
    <t>£100M-£500MTotalIP</t>
  </si>
  <si>
    <t>£100M-£500MJuniorNIP</t>
  </si>
  <si>
    <t>£100M-£500MMidNIP</t>
  </si>
  <si>
    <t>£100M-£500MSeniorNIP</t>
  </si>
  <si>
    <t>£100M-£500MTotalNIP</t>
  </si>
  <si>
    <t>£500M-£5B</t>
  </si>
  <si>
    <t>£500M-£5BJuniorIP</t>
  </si>
  <si>
    <t>£500M-£5BMidIP</t>
  </si>
  <si>
    <t>£500M-£5BSeniorIP</t>
  </si>
  <si>
    <t>£500M-£5BTotalIP</t>
  </si>
  <si>
    <t>£500M-£5BJuniorNIP</t>
  </si>
  <si>
    <t>£500M-£5BMidNIP</t>
  </si>
  <si>
    <t>£500M-£5BSeniorNIP</t>
  </si>
  <si>
    <t>£500M-£5BTotalNIP</t>
  </si>
  <si>
    <t>£5B-£15B</t>
  </si>
  <si>
    <t>£5B-£15BJuniorIP</t>
  </si>
  <si>
    <t>£5B-£15BMidIP</t>
  </si>
  <si>
    <t>Non-investment Professionals</t>
  </si>
  <si>
    <t>£5B-£15BSeniorIP</t>
  </si>
  <si>
    <t>£5B-£15BTotalIP</t>
  </si>
  <si>
    <t>£5B-£15BJuniorNIP</t>
  </si>
  <si>
    <t>£5B-£15BMidNIP</t>
  </si>
  <si>
    <t>£5B-£15BSeniorNIP</t>
  </si>
  <si>
    <t>£5B-£15BTotalNIP</t>
  </si>
  <si>
    <t>More than £15B</t>
  </si>
  <si>
    <t>More than £15BJuniorIP</t>
  </si>
  <si>
    <t>More than £15BMidIP</t>
  </si>
  <si>
    <t>More than £15BSeniorIP</t>
  </si>
  <si>
    <t>More than £15BTotalIP</t>
  </si>
  <si>
    <t>More than £15BJuniorNIP</t>
  </si>
  <si>
    <t>More than £15BMidNIP</t>
  </si>
  <si>
    <t>More than £15BSeniorNIP</t>
  </si>
  <si>
    <t>More than £15BTotalNIP</t>
  </si>
  <si>
    <t>Please note that due to rounding, the totals displayed may not always sum to 100%.</t>
  </si>
  <si>
    <t>The top section displays the gender representation results for the investment professional peer group determined by your selection of AUM band,</t>
  </si>
  <si>
    <t>comparing them to your firm's representation. The bottom section presents the equivalent results for non-investment professionals.</t>
  </si>
  <si>
    <t>Difference vs  AUM band Average</t>
  </si>
  <si>
    <t>This benchmarking tool is intended to be used in conjunction with the BVCA &amp; Level 20 UK Diversity Data Report and the accompanying data pack, which can be found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</si>
</sst>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0%;\-0%;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C0E1"/>
        <bgColor indexed="64"/>
      </patternFill>
    </fill>
    <fill>
      <patternFill patternType="solid">
        <fgColor rgb="FFF5F7F7"/>
        <bgColor indexed="64"/>
      </patternFill>
    </fill>
    <fill>
      <patternFill patternType="solid">
        <fgColor rgb="FFFF7428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9" fontId="0" fillId="2" borderId="13" xfId="0" applyNumberFormat="1" applyFill="1" applyBorder="1"/>
    <xf numFmtId="9" fontId="0" fillId="0" borderId="0" xfId="0" applyNumberFormat="1"/>
    <xf numFmtId="9" fontId="0" fillId="0" borderId="14" xfId="1" applyFont="1" applyBorder="1"/>
    <xf numFmtId="0" fontId="0" fillId="3" borderId="5" xfId="0" applyFill="1" applyBorder="1"/>
    <xf numFmtId="0" fontId="0" fillId="3" borderId="0" xfId="0" applyFill="1"/>
    <xf numFmtId="0" fontId="0" fillId="3" borderId="6" xfId="0" applyFill="1" applyBorder="1"/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5" xfId="0" applyFill="1" applyBorder="1"/>
    <xf numFmtId="0" fontId="0" fillId="4" borderId="0" xfId="0" applyFill="1" applyAlignment="1">
      <alignment horizontal="center"/>
    </xf>
    <xf numFmtId="0" fontId="0" fillId="4" borderId="6" xfId="0" applyFill="1" applyBorder="1"/>
    <xf numFmtId="0" fontId="2" fillId="4" borderId="0" xfId="0" applyFont="1" applyFill="1" applyAlignment="1">
      <alignment horizontal="center"/>
    </xf>
    <xf numFmtId="0" fontId="0" fillId="4" borderId="7" xfId="0" applyFill="1" applyBorder="1"/>
    <xf numFmtId="0" fontId="0" fillId="4" borderId="8" xfId="0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2" fillId="4" borderId="0" xfId="0" applyFont="1" applyFill="1"/>
    <xf numFmtId="0" fontId="0" fillId="4" borderId="0" xfId="0" applyFill="1"/>
    <xf numFmtId="0" fontId="0" fillId="5" borderId="1" xfId="0" applyFill="1" applyBorder="1" applyAlignment="1" applyProtection="1">
      <alignment horizontal="center"/>
      <protection locked="0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6" fillId="3" borderId="0" xfId="0" applyFont="1" applyFill="1"/>
    <xf numFmtId="0" fontId="2" fillId="4" borderId="5" xfId="0" applyFon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9" fontId="0" fillId="5" borderId="15" xfId="0" applyNumberFormat="1" applyFill="1" applyBorder="1" applyAlignment="1" applyProtection="1">
      <alignment horizontal="center"/>
      <protection locked="0"/>
    </xf>
    <xf numFmtId="49" fontId="0" fillId="5" borderId="16" xfId="0" applyNumberFormat="1" applyFill="1" applyBorder="1" applyAlignment="1" applyProtection="1">
      <alignment horizontal="center"/>
      <protection locked="0"/>
    </xf>
    <xf numFmtId="49" fontId="0" fillId="5" borderId="17" xfId="0" applyNumberForma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7" fillId="0" borderId="0" xfId="2" applyProtection="1">
      <protection locked="0"/>
    </xf>
  </cellXfs>
  <cellStyles count="3">
    <cellStyle name="Hyperlink" xfId="2" builtinId="8"/>
    <cellStyle name="Normal" xfId="0" builtinId="0"/>
    <cellStyle name="Percent" xfId="1" builtinId="5"/>
  </cellStyles>
  <dxfs count="3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7F7"/>
      <color rgb="FF7FC0E1"/>
      <color rgb="FFFF7428"/>
      <color rgb="FF9AABB2"/>
      <color rgb="FF000479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2813C.5D86021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2813C.5D86021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2813C.5D8602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</xdr:rowOff>
    </xdr:from>
    <xdr:to>
      <xdr:col>1</xdr:col>
      <xdr:colOff>647700</xdr:colOff>
      <xdr:row>5</xdr:row>
      <xdr:rowOff>180016</xdr:rowOff>
    </xdr:to>
    <xdr:pic>
      <xdr:nvPicPr>
        <xdr:cNvPr id="3" name="Picture 2" descr="cid:image001.png@01D2813C.5D860210">
          <a:extLst>
            <a:ext uri="{FF2B5EF4-FFF2-40B4-BE49-F238E27FC236}">
              <a16:creationId xmlns:a16="http://schemas.microsoft.com/office/drawing/2014/main" id="{11FA3D74-2A7B-4CFB-A853-B9DD8C1C7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1219200" cy="1075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0</xdr:colOff>
      <xdr:row>1</xdr:row>
      <xdr:rowOff>0</xdr:rowOff>
    </xdr:from>
    <xdr:to>
      <xdr:col>5</xdr:col>
      <xdr:colOff>116763</xdr:colOff>
      <xdr:row>4</xdr:row>
      <xdr:rowOff>130028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D61919-DCB6-417D-B75A-CF29E1D2D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1150" y="180975"/>
          <a:ext cx="1945563" cy="672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30480</xdr:rowOff>
    </xdr:from>
    <xdr:to>
      <xdr:col>1</xdr:col>
      <xdr:colOff>409575</xdr:colOff>
      <xdr:row>6</xdr:row>
      <xdr:rowOff>27616</xdr:rowOff>
    </xdr:to>
    <xdr:pic>
      <xdr:nvPicPr>
        <xdr:cNvPr id="2" name="Picture 1" descr="cid:image001.png@01D2813C.5D860210">
          <a:extLst>
            <a:ext uri="{FF2B5EF4-FFF2-40B4-BE49-F238E27FC236}">
              <a16:creationId xmlns:a16="http://schemas.microsoft.com/office/drawing/2014/main" id="{D2CA4F20-6B27-4DA1-9A49-0861C232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480"/>
          <a:ext cx="1219200" cy="1082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 fPrintsWithSheet="0"/>
  </xdr:twoCellAnchor>
  <xdr:twoCellAnchor editAs="oneCell">
    <xdr:from>
      <xdr:col>1</xdr:col>
      <xdr:colOff>615315</xdr:colOff>
      <xdr:row>1</xdr:row>
      <xdr:rowOff>15240</xdr:rowOff>
    </xdr:from>
    <xdr:to>
      <xdr:col>4</xdr:col>
      <xdr:colOff>558</xdr:colOff>
      <xdr:row>4</xdr:row>
      <xdr:rowOff>150983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4477D7-3E51-40E0-BE21-83D310E5B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4470" y="200025"/>
          <a:ext cx="1955088" cy="6748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</xdr:rowOff>
    </xdr:from>
    <xdr:to>
      <xdr:col>1</xdr:col>
      <xdr:colOff>390525</xdr:colOff>
      <xdr:row>6</xdr:row>
      <xdr:rowOff>12376</xdr:rowOff>
    </xdr:to>
    <xdr:pic>
      <xdr:nvPicPr>
        <xdr:cNvPr id="5" name="Picture 4" descr="cid:image001.png@01D2813C.5D860210">
          <a:extLst>
            <a:ext uri="{FF2B5EF4-FFF2-40B4-BE49-F238E27FC236}">
              <a16:creationId xmlns:a16="http://schemas.microsoft.com/office/drawing/2014/main" id="{919A3BB2-229D-4FF1-8B0D-F4D240A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"/>
          <a:ext cx="1219200" cy="1082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615315</xdr:colOff>
      <xdr:row>1</xdr:row>
      <xdr:rowOff>15240</xdr:rowOff>
    </xdr:from>
    <xdr:to>
      <xdr:col>4</xdr:col>
      <xdr:colOff>558</xdr:colOff>
      <xdr:row>4</xdr:row>
      <xdr:rowOff>150983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F484117-5AD8-4DC7-BFB1-F94E6EE90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2565" y="196215"/>
          <a:ext cx="1949373" cy="678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p-l20-2022.s3.eu-west-2.amazonaws.com/media/2025/02/Diversity-in-UK-Private-Equity-and-Venture-Capital-2025-Report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9AB17-2C08-4883-9242-FDAEB7C1E93A}">
  <dimension ref="A4:W43"/>
  <sheetViews>
    <sheetView showGridLines="0" zoomScaleNormal="100" workbookViewId="0">
      <selection activeCell="E39" sqref="E39"/>
    </sheetView>
  </sheetViews>
  <sheetFormatPr defaultRowHeight="14.4" x14ac:dyDescent="0.3"/>
  <cols>
    <col min="2" max="2" width="14.33203125" customWidth="1"/>
    <col min="10" max="10" width="9.33203125" customWidth="1"/>
  </cols>
  <sheetData>
    <row r="4" spans="1:10" x14ac:dyDescent="0.3">
      <c r="J4" s="2" t="s">
        <v>0</v>
      </c>
    </row>
    <row r="5" spans="1:10" x14ac:dyDescent="0.3">
      <c r="J5" t="s">
        <v>1</v>
      </c>
    </row>
    <row r="6" spans="1:10" ht="15" thickBot="1" x14ac:dyDescent="0.35">
      <c r="J6" t="s">
        <v>2</v>
      </c>
    </row>
    <row r="7" spans="1:10" x14ac:dyDescent="0.3">
      <c r="A7" s="32"/>
      <c r="B7" s="33"/>
      <c r="C7" s="33"/>
      <c r="D7" s="33"/>
      <c r="E7" s="33"/>
      <c r="F7" s="34"/>
      <c r="J7" s="50" t="s">
        <v>94</v>
      </c>
    </row>
    <row r="8" spans="1:10" x14ac:dyDescent="0.3">
      <c r="A8" s="7"/>
      <c r="B8" s="35" t="s">
        <v>3</v>
      </c>
      <c r="C8" s="41" t="s">
        <v>4</v>
      </c>
      <c r="D8" s="42"/>
      <c r="E8" s="43"/>
      <c r="F8" s="9"/>
    </row>
    <row r="9" spans="1:10" ht="15" thickBot="1" x14ac:dyDescent="0.35">
      <c r="A9" s="15"/>
      <c r="B9" s="16"/>
      <c r="C9" s="16"/>
      <c r="D9" s="16"/>
      <c r="E9" s="16"/>
      <c r="F9" s="17"/>
      <c r="J9" s="2" t="s">
        <v>5</v>
      </c>
    </row>
    <row r="10" spans="1:10" ht="15" thickBot="1" x14ac:dyDescent="0.35"/>
    <row r="11" spans="1:10" x14ac:dyDescent="0.3">
      <c r="A11" s="26"/>
      <c r="B11" s="27"/>
      <c r="C11" s="27"/>
      <c r="D11" s="27"/>
      <c r="E11" s="27"/>
      <c r="F11" s="27"/>
      <c r="G11" s="27"/>
      <c r="H11" s="28"/>
      <c r="J11" t="s">
        <v>6</v>
      </c>
    </row>
    <row r="12" spans="1:10" x14ac:dyDescent="0.3">
      <c r="A12" s="18"/>
      <c r="B12" s="29"/>
      <c r="C12" s="29" t="s">
        <v>7</v>
      </c>
      <c r="D12" s="29"/>
      <c r="E12" s="30"/>
      <c r="F12" s="30"/>
      <c r="G12" s="30"/>
      <c r="H12" s="20"/>
      <c r="J12" t="s">
        <v>8</v>
      </c>
    </row>
    <row r="13" spans="1:10" x14ac:dyDescent="0.3">
      <c r="A13" s="18"/>
      <c r="B13" s="30"/>
      <c r="C13" s="30"/>
      <c r="D13" s="30"/>
      <c r="E13" s="30"/>
      <c r="F13" s="30"/>
      <c r="G13" s="30"/>
      <c r="H13" s="20"/>
      <c r="J13" t="s">
        <v>9</v>
      </c>
    </row>
    <row r="14" spans="1:10" x14ac:dyDescent="0.3">
      <c r="A14" s="18"/>
      <c r="B14" s="30"/>
      <c r="C14" s="21" t="s">
        <v>10</v>
      </c>
      <c r="D14" s="19"/>
      <c r="E14" s="21" t="s">
        <v>11</v>
      </c>
      <c r="F14" s="19"/>
      <c r="G14" s="21" t="s">
        <v>12</v>
      </c>
      <c r="H14" s="20"/>
      <c r="J14" t="s">
        <v>13</v>
      </c>
    </row>
    <row r="15" spans="1:10" ht="15" thickBot="1" x14ac:dyDescent="0.35">
      <c r="A15" s="18"/>
      <c r="B15" s="30"/>
      <c r="C15" s="29"/>
      <c r="D15" s="30"/>
      <c r="E15" s="29"/>
      <c r="F15" s="30"/>
      <c r="G15" s="29"/>
      <c r="H15" s="20"/>
      <c r="J15" t="s">
        <v>14</v>
      </c>
    </row>
    <row r="16" spans="1:10" ht="15" thickBot="1" x14ac:dyDescent="0.35">
      <c r="A16" s="18"/>
      <c r="B16" s="21" t="s">
        <v>15</v>
      </c>
      <c r="C16" s="31"/>
      <c r="D16" s="19"/>
      <c r="E16" s="31"/>
      <c r="F16" s="19"/>
      <c r="G16" s="19">
        <f>SUM(E16,C16)</f>
        <v>0</v>
      </c>
      <c r="H16" s="20"/>
      <c r="J16" t="s">
        <v>16</v>
      </c>
    </row>
    <row r="17" spans="1:23" x14ac:dyDescent="0.3">
      <c r="A17" s="18"/>
      <c r="B17" s="19"/>
      <c r="C17" s="19"/>
      <c r="D17" s="19"/>
      <c r="E17" s="19"/>
      <c r="F17" s="19"/>
      <c r="G17" s="19"/>
      <c r="H17" s="20"/>
      <c r="J17" t="s">
        <v>17</v>
      </c>
    </row>
    <row r="18" spans="1:23" ht="15" thickBot="1" x14ac:dyDescent="0.35">
      <c r="A18" s="18"/>
      <c r="B18" s="19"/>
      <c r="C18" s="19"/>
      <c r="D18" s="19"/>
      <c r="E18" s="19"/>
      <c r="F18" s="19"/>
      <c r="G18" s="19"/>
      <c r="H18" s="20"/>
      <c r="J18" t="s">
        <v>18</v>
      </c>
      <c r="W18" s="1"/>
    </row>
    <row r="19" spans="1:23" ht="15" thickBot="1" x14ac:dyDescent="0.35">
      <c r="A19" s="18"/>
      <c r="B19" s="21" t="s">
        <v>19</v>
      </c>
      <c r="C19" s="31"/>
      <c r="D19" s="19"/>
      <c r="E19" s="31"/>
      <c r="F19" s="19"/>
      <c r="G19" s="19">
        <f>SUM(E19,C19)</f>
        <v>0</v>
      </c>
      <c r="H19" s="20"/>
      <c r="J19" t="s">
        <v>20</v>
      </c>
    </row>
    <row r="20" spans="1:23" x14ac:dyDescent="0.3">
      <c r="A20" s="18"/>
      <c r="B20" s="19"/>
      <c r="C20" s="19"/>
      <c r="D20" s="19"/>
      <c r="E20" s="19"/>
      <c r="F20" s="19"/>
      <c r="G20" s="19"/>
      <c r="H20" s="20"/>
    </row>
    <row r="21" spans="1:23" ht="15" thickBot="1" x14ac:dyDescent="0.35">
      <c r="A21" s="18"/>
      <c r="B21" s="19"/>
      <c r="C21" s="19"/>
      <c r="D21" s="19"/>
      <c r="E21" s="19"/>
      <c r="F21" s="19"/>
      <c r="G21" s="19"/>
      <c r="H21" s="20"/>
      <c r="J21" s="2" t="s">
        <v>21</v>
      </c>
    </row>
    <row r="22" spans="1:23" ht="15" thickBot="1" x14ac:dyDescent="0.35">
      <c r="A22" s="18"/>
      <c r="B22" s="21" t="s">
        <v>22</v>
      </c>
      <c r="C22" s="31"/>
      <c r="D22" s="19"/>
      <c r="E22" s="31"/>
      <c r="F22" s="19"/>
      <c r="G22" s="19">
        <f>SUM(E22,C22)</f>
        <v>0</v>
      </c>
      <c r="H22" s="20"/>
    </row>
    <row r="23" spans="1:23" x14ac:dyDescent="0.3">
      <c r="A23" s="18"/>
      <c r="B23" s="19"/>
      <c r="C23" s="19"/>
      <c r="D23" s="19"/>
      <c r="E23" s="19"/>
      <c r="F23" s="19"/>
      <c r="G23" s="19"/>
      <c r="H23" s="20"/>
      <c r="J23" s="1" t="s">
        <v>7</v>
      </c>
    </row>
    <row r="24" spans="1:23" x14ac:dyDescent="0.3">
      <c r="A24" s="18"/>
      <c r="B24" s="19"/>
      <c r="C24" s="19"/>
      <c r="D24" s="19"/>
      <c r="E24" s="19"/>
      <c r="F24" s="19"/>
      <c r="G24" s="19"/>
      <c r="H24" s="20"/>
      <c r="J24" t="s">
        <v>23</v>
      </c>
    </row>
    <row r="25" spans="1:23" x14ac:dyDescent="0.3">
      <c r="A25" s="18"/>
      <c r="B25" s="21" t="s">
        <v>12</v>
      </c>
      <c r="C25" s="19">
        <f>SUM(C22,C19,C16)</f>
        <v>0</v>
      </c>
      <c r="D25" s="19"/>
      <c r="E25" s="19">
        <f>SUM(E22,E19,E16)</f>
        <v>0</v>
      </c>
      <c r="F25" s="19"/>
      <c r="G25" s="19">
        <f>SUM(G22,G19,G16)</f>
        <v>0</v>
      </c>
      <c r="H25" s="20"/>
      <c r="J25" t="s">
        <v>24</v>
      </c>
    </row>
    <row r="26" spans="1:23" ht="15" thickBot="1" x14ac:dyDescent="0.35">
      <c r="A26" s="22"/>
      <c r="B26" s="23"/>
      <c r="C26" s="24"/>
      <c r="D26" s="24"/>
      <c r="E26" s="24"/>
      <c r="F26" s="24"/>
      <c r="G26" s="24"/>
      <c r="H26" s="25"/>
    </row>
    <row r="27" spans="1:23" ht="15" thickBot="1" x14ac:dyDescent="0.35">
      <c r="J27" s="1" t="s">
        <v>25</v>
      </c>
    </row>
    <row r="28" spans="1:23" x14ac:dyDescent="0.3">
      <c r="A28" s="26"/>
      <c r="B28" s="27"/>
      <c r="C28" s="27"/>
      <c r="D28" s="27"/>
      <c r="E28" s="27"/>
      <c r="F28" s="27"/>
      <c r="G28" s="27"/>
      <c r="H28" s="28"/>
      <c r="J28" t="s">
        <v>26</v>
      </c>
    </row>
    <row r="29" spans="1:23" x14ac:dyDescent="0.3">
      <c r="A29" s="18"/>
      <c r="B29" s="29"/>
      <c r="C29" s="29" t="s">
        <v>27</v>
      </c>
      <c r="D29" s="29"/>
      <c r="E29" s="30"/>
      <c r="F29" s="30"/>
      <c r="G29" s="30"/>
      <c r="H29" s="20"/>
    </row>
    <row r="30" spans="1:23" x14ac:dyDescent="0.3">
      <c r="A30" s="18"/>
      <c r="B30" s="30"/>
      <c r="C30" s="30"/>
      <c r="D30" s="30"/>
      <c r="E30" s="30"/>
      <c r="F30" s="30"/>
      <c r="G30" s="30"/>
      <c r="H30" s="20"/>
      <c r="J30" s="1" t="s">
        <v>28</v>
      </c>
    </row>
    <row r="31" spans="1:23" x14ac:dyDescent="0.3">
      <c r="A31" s="18"/>
      <c r="B31" s="30"/>
      <c r="C31" s="21" t="s">
        <v>10</v>
      </c>
      <c r="D31" s="19"/>
      <c r="E31" s="21" t="s">
        <v>11</v>
      </c>
      <c r="F31" s="19"/>
      <c r="G31" s="21" t="s">
        <v>12</v>
      </c>
      <c r="H31" s="20"/>
      <c r="J31" t="s">
        <v>29</v>
      </c>
    </row>
    <row r="32" spans="1:23" ht="15" thickBot="1" x14ac:dyDescent="0.35">
      <c r="A32" s="18"/>
      <c r="B32" s="30"/>
      <c r="C32" s="29"/>
      <c r="D32" s="30"/>
      <c r="E32" s="29"/>
      <c r="F32" s="30"/>
      <c r="G32" s="29"/>
      <c r="H32" s="20"/>
      <c r="J32" s="1" t="s">
        <v>30</v>
      </c>
    </row>
    <row r="33" spans="1:10" ht="15" thickBot="1" x14ac:dyDescent="0.35">
      <c r="A33" s="18"/>
      <c r="B33" s="21" t="s">
        <v>15</v>
      </c>
      <c r="C33" s="31"/>
      <c r="D33" s="19"/>
      <c r="E33" s="31"/>
      <c r="F33" s="19"/>
      <c r="G33" s="19">
        <f>SUM(E33,C33)</f>
        <v>0</v>
      </c>
      <c r="H33" s="20"/>
      <c r="J33" t="s">
        <v>31</v>
      </c>
    </row>
    <row r="34" spans="1:10" x14ac:dyDescent="0.3">
      <c r="A34" s="18"/>
      <c r="B34" s="19"/>
      <c r="C34" s="19"/>
      <c r="D34" s="19"/>
      <c r="E34" s="19"/>
      <c r="F34" s="19"/>
      <c r="G34" s="19"/>
      <c r="H34" s="20"/>
    </row>
    <row r="35" spans="1:10" ht="15" thickBot="1" x14ac:dyDescent="0.35">
      <c r="A35" s="18"/>
      <c r="B35" s="19"/>
      <c r="C35" s="19"/>
      <c r="D35" s="19"/>
      <c r="E35" s="19"/>
      <c r="F35" s="19"/>
      <c r="G35" s="19"/>
      <c r="H35" s="20"/>
    </row>
    <row r="36" spans="1:10" ht="15" thickBot="1" x14ac:dyDescent="0.35">
      <c r="A36" s="18"/>
      <c r="B36" s="21" t="s">
        <v>19</v>
      </c>
      <c r="C36" s="31"/>
      <c r="D36" s="19"/>
      <c r="E36" s="31"/>
      <c r="F36" s="19"/>
      <c r="G36" s="19">
        <f>SUM(E36,C36)</f>
        <v>0</v>
      </c>
      <c r="H36" s="20"/>
    </row>
    <row r="37" spans="1:10" x14ac:dyDescent="0.3">
      <c r="A37" s="18"/>
      <c r="B37" s="19"/>
      <c r="C37" s="19"/>
      <c r="D37" s="19"/>
      <c r="E37" s="19"/>
      <c r="F37" s="19"/>
      <c r="G37" s="19"/>
      <c r="H37" s="20"/>
    </row>
    <row r="38" spans="1:10" ht="15" thickBot="1" x14ac:dyDescent="0.35">
      <c r="A38" s="18"/>
      <c r="B38" s="19"/>
      <c r="C38" s="19"/>
      <c r="D38" s="19"/>
      <c r="E38" s="19"/>
      <c r="F38" s="19"/>
      <c r="G38" s="19"/>
      <c r="H38" s="20"/>
    </row>
    <row r="39" spans="1:10" ht="15" thickBot="1" x14ac:dyDescent="0.35">
      <c r="A39" s="18"/>
      <c r="B39" s="21" t="s">
        <v>22</v>
      </c>
      <c r="C39" s="31"/>
      <c r="D39" s="19"/>
      <c r="E39" s="31"/>
      <c r="F39" s="19"/>
      <c r="G39" s="19">
        <f>SUM(E39,C39)</f>
        <v>0</v>
      </c>
      <c r="H39" s="20"/>
    </row>
    <row r="40" spans="1:10" x14ac:dyDescent="0.3">
      <c r="A40" s="18"/>
      <c r="B40" s="19"/>
      <c r="C40" s="19"/>
      <c r="D40" s="19"/>
      <c r="E40" s="19"/>
      <c r="F40" s="19"/>
      <c r="G40" s="19"/>
      <c r="H40" s="20"/>
    </row>
    <row r="41" spans="1:10" x14ac:dyDescent="0.3">
      <c r="A41" s="18"/>
      <c r="B41" s="19"/>
      <c r="C41" s="19"/>
      <c r="D41" s="19"/>
      <c r="E41" s="19"/>
      <c r="F41" s="19"/>
      <c r="G41" s="19"/>
      <c r="H41" s="20"/>
    </row>
    <row r="42" spans="1:10" x14ac:dyDescent="0.3">
      <c r="A42" s="18"/>
      <c r="B42" s="21" t="s">
        <v>12</v>
      </c>
      <c r="C42" s="19">
        <f>SUM(C39,C36,C33)</f>
        <v>0</v>
      </c>
      <c r="D42" s="19"/>
      <c r="E42" s="19">
        <f>SUM(E39,E36,E33)</f>
        <v>0</v>
      </c>
      <c r="F42" s="19"/>
      <c r="G42" s="19">
        <f>SUM(G39,G36,G33)</f>
        <v>0</v>
      </c>
      <c r="H42" s="20"/>
    </row>
    <row r="43" spans="1:10" ht="15" thickBot="1" x14ac:dyDescent="0.35">
      <c r="A43" s="22"/>
      <c r="B43" s="23"/>
      <c r="C43" s="24"/>
      <c r="D43" s="24"/>
      <c r="E43" s="24"/>
      <c r="F43" s="24"/>
      <c r="G43" s="24"/>
      <c r="H43" s="25"/>
    </row>
  </sheetData>
  <sheetProtection algorithmName="SHA-512" hashValue="jR6pCWrwfZRNrWmzVPnGfaO4UtTuxerQIUsilu4cAhDxtXHyEDXpobSbkJJLrp1jO5it9WrwIOv6HwLTgPTYCA==" saltValue="h08zQ36UYfbhnYy8Ye0jaw==" spinCount="100000" sheet="1" objects="1" scenarios="1" selectLockedCells="1"/>
  <mergeCells count="1">
    <mergeCell ref="C8:E8"/>
  </mergeCells>
  <dataValidations count="1">
    <dataValidation type="list" allowBlank="1" showInputMessage="1" showErrorMessage="1" sqref="C8:E8" xr:uid="{5C0F1639-CDFC-4BB1-8329-3E781D1B750F}">
      <formula1>"Less than £100M, £100M-£500M, £500M-£5B, £5B-£15B,  More than £15B"</formula1>
    </dataValidation>
  </dataValidations>
  <hyperlinks>
    <hyperlink ref="J7" r:id="rId1" xr:uid="{F68F8FF3-0645-4836-A666-590A154D042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2AB2-7B3F-4628-A987-F18B55BE199B}">
  <dimension ref="A1:AL47"/>
  <sheetViews>
    <sheetView showGridLines="0" zoomScaleNormal="100" workbookViewId="0">
      <selection sqref="A1:XFD1048576"/>
    </sheetView>
  </sheetViews>
  <sheetFormatPr defaultRowHeight="14.4" x14ac:dyDescent="0.3"/>
  <cols>
    <col min="1" max="6" width="12.44140625" customWidth="1"/>
    <col min="33" max="33" width="25" hidden="1" customWidth="1"/>
    <col min="34" max="38" width="0" hidden="1" customWidth="1"/>
  </cols>
  <sheetData>
    <row r="1" spans="1:38" x14ac:dyDescent="0.3">
      <c r="AG1" t="s">
        <v>32</v>
      </c>
      <c r="AH1" t="s">
        <v>28</v>
      </c>
      <c r="AI1" t="s">
        <v>33</v>
      </c>
      <c r="AJ1" t="s">
        <v>34</v>
      </c>
      <c r="AK1" t="s">
        <v>35</v>
      </c>
      <c r="AL1" t="s">
        <v>36</v>
      </c>
    </row>
    <row r="2" spans="1:38" x14ac:dyDescent="0.3">
      <c r="AG2" t="s">
        <v>4</v>
      </c>
      <c r="AH2" t="s">
        <v>15</v>
      </c>
      <c r="AI2" t="s">
        <v>37</v>
      </c>
      <c r="AJ2" t="s">
        <v>38</v>
      </c>
      <c r="AK2" s="5">
        <v>0.57999999999999996</v>
      </c>
      <c r="AL2" s="5">
        <v>0.42</v>
      </c>
    </row>
    <row r="3" spans="1:38" x14ac:dyDescent="0.3">
      <c r="AG3" t="s">
        <v>4</v>
      </c>
      <c r="AH3" t="s">
        <v>19</v>
      </c>
      <c r="AI3" t="s">
        <v>37</v>
      </c>
      <c r="AJ3" t="s">
        <v>39</v>
      </c>
      <c r="AK3" s="5">
        <v>0.66</v>
      </c>
      <c r="AL3" s="5">
        <v>0.34</v>
      </c>
    </row>
    <row r="4" spans="1:38" x14ac:dyDescent="0.3">
      <c r="AG4" t="s">
        <v>4</v>
      </c>
      <c r="AH4" t="s">
        <v>22</v>
      </c>
      <c r="AI4" t="s">
        <v>37</v>
      </c>
      <c r="AJ4" t="s">
        <v>40</v>
      </c>
      <c r="AK4" s="5">
        <v>0.82</v>
      </c>
      <c r="AL4" s="5">
        <v>0.18</v>
      </c>
    </row>
    <row r="5" spans="1:38" x14ac:dyDescent="0.3">
      <c r="AG5" t="s">
        <v>4</v>
      </c>
      <c r="AH5" t="s">
        <v>12</v>
      </c>
      <c r="AI5" t="s">
        <v>37</v>
      </c>
      <c r="AJ5" t="s">
        <v>41</v>
      </c>
      <c r="AK5" s="5">
        <v>0.72</v>
      </c>
      <c r="AL5" s="5">
        <v>0.28000000000000003</v>
      </c>
    </row>
    <row r="6" spans="1:38" x14ac:dyDescent="0.3">
      <c r="AG6" t="s">
        <v>4</v>
      </c>
      <c r="AH6" t="s">
        <v>15</v>
      </c>
      <c r="AI6" t="s">
        <v>42</v>
      </c>
      <c r="AJ6" t="s">
        <v>43</v>
      </c>
      <c r="AK6" s="5">
        <v>0.38</v>
      </c>
      <c r="AL6" s="5">
        <v>0.62</v>
      </c>
    </row>
    <row r="7" spans="1:38" x14ac:dyDescent="0.3">
      <c r="AG7" t="s">
        <v>4</v>
      </c>
      <c r="AH7" t="s">
        <v>19</v>
      </c>
      <c r="AI7" t="s">
        <v>42</v>
      </c>
      <c r="AJ7" t="s">
        <v>44</v>
      </c>
      <c r="AK7" s="5">
        <v>0.45</v>
      </c>
      <c r="AL7" s="5">
        <v>0.55000000000000004</v>
      </c>
    </row>
    <row r="8" spans="1:38" x14ac:dyDescent="0.3">
      <c r="A8" t="s">
        <v>45</v>
      </c>
      <c r="AG8" t="s">
        <v>4</v>
      </c>
      <c r="AH8" t="s">
        <v>22</v>
      </c>
      <c r="AI8" t="s">
        <v>42</v>
      </c>
      <c r="AJ8" t="s">
        <v>46</v>
      </c>
      <c r="AK8" s="5">
        <v>0.5</v>
      </c>
      <c r="AL8" s="5">
        <v>0.5</v>
      </c>
    </row>
    <row r="9" spans="1:38" x14ac:dyDescent="0.3">
      <c r="A9" t="s">
        <v>47</v>
      </c>
      <c r="AG9" t="s">
        <v>4</v>
      </c>
      <c r="AH9" t="s">
        <v>12</v>
      </c>
      <c r="AI9" t="s">
        <v>42</v>
      </c>
      <c r="AJ9" t="s">
        <v>48</v>
      </c>
      <c r="AK9" s="5">
        <v>0.44</v>
      </c>
      <c r="AL9" s="5">
        <v>0.56000000000000005</v>
      </c>
    </row>
    <row r="10" spans="1:38" ht="15" thickBot="1" x14ac:dyDescent="0.35">
      <c r="AK10" s="5"/>
      <c r="AL10" s="5"/>
    </row>
    <row r="11" spans="1:38" ht="18.600000000000001" thickBot="1" x14ac:dyDescent="0.4">
      <c r="A11" s="44" t="s">
        <v>49</v>
      </c>
      <c r="B11" s="45"/>
      <c r="C11" s="45"/>
      <c r="D11" s="45"/>
      <c r="E11" s="45"/>
      <c r="F11" s="46"/>
      <c r="AG11" t="s">
        <v>50</v>
      </c>
      <c r="AH11" t="s">
        <v>15</v>
      </c>
      <c r="AI11" t="s">
        <v>37</v>
      </c>
      <c r="AJ11" t="s">
        <v>51</v>
      </c>
      <c r="AK11" s="4">
        <v>0.6333333333333333</v>
      </c>
      <c r="AL11" s="4">
        <v>0.36666666666666664</v>
      </c>
    </row>
    <row r="12" spans="1:38" ht="18.600000000000001" thickBot="1" x14ac:dyDescent="0.4">
      <c r="A12" s="44" t="s">
        <v>52</v>
      </c>
      <c r="B12" s="45"/>
      <c r="C12" s="45"/>
      <c r="D12" s="45"/>
      <c r="E12" s="45"/>
      <c r="F12" s="46"/>
      <c r="G12" s="47" t="s">
        <v>53</v>
      </c>
      <c r="H12" s="48"/>
      <c r="I12" s="48"/>
      <c r="J12" s="48"/>
      <c r="K12" s="48"/>
      <c r="L12" s="48"/>
      <c r="M12" s="49"/>
      <c r="N12" s="44" t="s">
        <v>54</v>
      </c>
      <c r="O12" s="45"/>
      <c r="P12" s="45"/>
      <c r="Q12" s="45"/>
      <c r="R12" s="46"/>
      <c r="AG12" t="s">
        <v>50</v>
      </c>
      <c r="AH12" t="s">
        <v>19</v>
      </c>
      <c r="AI12" t="s">
        <v>37</v>
      </c>
      <c r="AJ12" t="s">
        <v>55</v>
      </c>
      <c r="AK12" s="4">
        <v>0.6858974358974359</v>
      </c>
      <c r="AL12" s="4">
        <v>0.3141025641025641</v>
      </c>
    </row>
    <row r="13" spans="1:38" x14ac:dyDescent="0.3">
      <c r="A13" s="18"/>
      <c r="B13" s="30"/>
      <c r="C13" s="30"/>
      <c r="D13" s="30"/>
      <c r="E13" s="30"/>
      <c r="F13" s="30"/>
      <c r="G13" s="7"/>
      <c r="H13" s="8"/>
      <c r="I13" s="8"/>
      <c r="J13" s="8"/>
      <c r="K13" s="8"/>
      <c r="L13" s="8"/>
      <c r="M13" s="9"/>
      <c r="N13" s="18"/>
      <c r="O13" s="30"/>
      <c r="P13" s="30"/>
      <c r="Q13" s="30"/>
      <c r="R13" s="20"/>
      <c r="AG13" t="s">
        <v>50</v>
      </c>
      <c r="AH13" t="s">
        <v>22</v>
      </c>
      <c r="AI13" t="s">
        <v>37</v>
      </c>
      <c r="AJ13" t="s">
        <v>56</v>
      </c>
      <c r="AK13" s="4">
        <v>0.81781376518218618</v>
      </c>
      <c r="AL13" s="4">
        <v>0.18218623481781376</v>
      </c>
    </row>
    <row r="14" spans="1:38" x14ac:dyDescent="0.3">
      <c r="A14" s="18"/>
      <c r="B14" s="30"/>
      <c r="C14" s="21" t="s">
        <v>35</v>
      </c>
      <c r="D14" s="19"/>
      <c r="E14" s="21" t="s">
        <v>36</v>
      </c>
      <c r="F14" s="19"/>
      <c r="G14" s="10"/>
      <c r="H14" s="11"/>
      <c r="I14" s="11"/>
      <c r="J14" s="12" t="s">
        <v>35</v>
      </c>
      <c r="K14" s="11"/>
      <c r="L14" s="12" t="s">
        <v>36</v>
      </c>
      <c r="M14" s="13"/>
      <c r="N14" s="39"/>
      <c r="O14" s="19"/>
      <c r="P14" s="21" t="s">
        <v>36</v>
      </c>
      <c r="Q14" s="19"/>
      <c r="R14" s="20"/>
      <c r="AG14" t="s">
        <v>50</v>
      </c>
      <c r="AH14" t="s">
        <v>12</v>
      </c>
      <c r="AI14" t="s">
        <v>37</v>
      </c>
      <c r="AJ14" t="s">
        <v>57</v>
      </c>
      <c r="AK14" s="6">
        <v>0.74239350912778901</v>
      </c>
      <c r="AL14" s="6">
        <v>0.25760649087221094</v>
      </c>
    </row>
    <row r="15" spans="1:38" ht="15" thickBot="1" x14ac:dyDescent="0.35">
      <c r="A15" s="18"/>
      <c r="B15" s="30"/>
      <c r="C15" s="30"/>
      <c r="D15" s="30"/>
      <c r="E15" s="30"/>
      <c r="F15" s="30"/>
      <c r="G15" s="7"/>
      <c r="H15" s="8"/>
      <c r="I15" s="8"/>
      <c r="J15" s="8"/>
      <c r="K15" s="8"/>
      <c r="L15" s="8"/>
      <c r="M15" s="9"/>
      <c r="N15" s="18"/>
      <c r="O15" s="30"/>
      <c r="P15" s="30"/>
      <c r="Q15" s="30"/>
      <c r="R15" s="20"/>
      <c r="AG15" t="s">
        <v>50</v>
      </c>
      <c r="AH15" t="s">
        <v>15</v>
      </c>
      <c r="AI15" t="s">
        <v>42</v>
      </c>
      <c r="AJ15" t="s">
        <v>58</v>
      </c>
      <c r="AK15" s="4">
        <v>0.34482758620689657</v>
      </c>
      <c r="AL15" s="4">
        <v>0.65517241379310343</v>
      </c>
    </row>
    <row r="16" spans="1:38" ht="15" thickBot="1" x14ac:dyDescent="0.35">
      <c r="A16" s="36" t="s">
        <v>15</v>
      </c>
      <c r="B16" s="30"/>
      <c r="C16" s="37">
        <v>0.82</v>
      </c>
      <c r="D16" s="19"/>
      <c r="E16" s="37">
        <v>0.38</v>
      </c>
      <c r="F16" s="19"/>
      <c r="G16" s="10"/>
      <c r="H16" s="12" t="s">
        <v>15</v>
      </c>
      <c r="I16" s="11"/>
      <c r="J16" s="14" t="str">
        <f>IFERROR(Input!C16/Input!G16,"")</f>
        <v/>
      </c>
      <c r="K16" s="11"/>
      <c r="L16" s="14" t="str">
        <f>IFERROR(Input!E16/Input!G16,"")</f>
        <v/>
      </c>
      <c r="M16" s="13"/>
      <c r="N16" s="39"/>
      <c r="O16" s="19"/>
      <c r="P16" s="40" t="str">
        <f>IFERROR(L16-E16,"")</f>
        <v/>
      </c>
      <c r="Q16" s="30"/>
      <c r="R16" s="20"/>
      <c r="AG16" t="s">
        <v>50</v>
      </c>
      <c r="AH16" t="s">
        <v>19</v>
      </c>
      <c r="AI16" t="s">
        <v>42</v>
      </c>
      <c r="AJ16" t="s">
        <v>59</v>
      </c>
      <c r="AK16" s="4">
        <v>0.34426229508196721</v>
      </c>
      <c r="AL16" s="4">
        <v>0.65573770491803274</v>
      </c>
    </row>
    <row r="17" spans="1:38" x14ac:dyDescent="0.3">
      <c r="A17" s="36"/>
      <c r="B17" s="30"/>
      <c r="C17" s="19"/>
      <c r="D17" s="19"/>
      <c r="E17" s="19"/>
      <c r="F17" s="19"/>
      <c r="G17" s="10"/>
      <c r="H17" s="12"/>
      <c r="I17" s="11"/>
      <c r="J17" s="11"/>
      <c r="K17" s="11"/>
      <c r="L17" s="11"/>
      <c r="M17" s="13"/>
      <c r="N17" s="39"/>
      <c r="O17" s="19"/>
      <c r="P17" s="21"/>
      <c r="Q17" s="30"/>
      <c r="R17" s="20"/>
      <c r="AG17" t="s">
        <v>50</v>
      </c>
      <c r="AH17" t="s">
        <v>22</v>
      </c>
      <c r="AI17" t="s">
        <v>42</v>
      </c>
      <c r="AJ17" t="s">
        <v>60</v>
      </c>
      <c r="AK17" s="4">
        <v>0.65671641791044777</v>
      </c>
      <c r="AL17" s="4">
        <v>0.34328358208955223</v>
      </c>
    </row>
    <row r="18" spans="1:38" ht="15" thickBot="1" x14ac:dyDescent="0.35">
      <c r="A18" s="36"/>
      <c r="B18" s="30"/>
      <c r="C18" s="19"/>
      <c r="D18" s="19"/>
      <c r="E18" s="19"/>
      <c r="F18" s="19"/>
      <c r="G18" s="10"/>
      <c r="H18" s="12"/>
      <c r="I18" s="11"/>
      <c r="J18" s="11"/>
      <c r="K18" s="11"/>
      <c r="L18" s="11"/>
      <c r="M18" s="13"/>
      <c r="N18" s="39"/>
      <c r="O18" s="19"/>
      <c r="P18" s="21"/>
      <c r="Q18" s="30"/>
      <c r="R18" s="20"/>
      <c r="AG18" t="s">
        <v>50</v>
      </c>
      <c r="AH18" t="s">
        <v>12</v>
      </c>
      <c r="AI18" t="s">
        <v>42</v>
      </c>
      <c r="AJ18" t="s">
        <v>61</v>
      </c>
      <c r="AK18" s="6">
        <v>0.41311475409836068</v>
      </c>
      <c r="AL18" s="6">
        <v>0.58688524590163937</v>
      </c>
    </row>
    <row r="19" spans="1:38" ht="15" thickBot="1" x14ac:dyDescent="0.35">
      <c r="A19" s="36" t="s">
        <v>19</v>
      </c>
      <c r="B19" s="30"/>
      <c r="C19" s="37">
        <v>0.73</v>
      </c>
      <c r="D19" s="19"/>
      <c r="E19" s="37">
        <v>0.27</v>
      </c>
      <c r="F19" s="19"/>
      <c r="G19" s="10"/>
      <c r="H19" s="12" t="s">
        <v>19</v>
      </c>
      <c r="I19" s="11"/>
      <c r="J19" s="14" t="str">
        <f>IFERROR(Input!C19/Input!G19,"")</f>
        <v/>
      </c>
      <c r="K19" s="11"/>
      <c r="L19" s="14" t="str">
        <f>IFERROR(Input!E19/Input!G19,"")</f>
        <v/>
      </c>
      <c r="M19" s="13"/>
      <c r="N19" s="39"/>
      <c r="O19" s="19"/>
      <c r="P19" s="40" t="str">
        <f>IFERROR(L19-E19,"")</f>
        <v/>
      </c>
      <c r="Q19" s="30"/>
      <c r="R19" s="20"/>
      <c r="AG19" t="s">
        <v>62</v>
      </c>
      <c r="AH19" t="s">
        <v>15</v>
      </c>
      <c r="AI19" t="s">
        <v>37</v>
      </c>
      <c r="AJ19" t="s">
        <v>63</v>
      </c>
      <c r="AK19" s="4">
        <v>0.62124248496993983</v>
      </c>
      <c r="AL19" s="4">
        <v>0.37675350701402804</v>
      </c>
    </row>
    <row r="20" spans="1:38" x14ac:dyDescent="0.3">
      <c r="A20" s="36"/>
      <c r="B20" s="30"/>
      <c r="C20" s="19"/>
      <c r="D20" s="19"/>
      <c r="E20" s="19"/>
      <c r="F20" s="19"/>
      <c r="G20" s="10"/>
      <c r="H20" s="12"/>
      <c r="I20" s="11"/>
      <c r="J20" s="11"/>
      <c r="K20" s="11"/>
      <c r="L20" s="11"/>
      <c r="M20" s="13"/>
      <c r="N20" s="39"/>
      <c r="O20" s="19"/>
      <c r="P20" s="21"/>
      <c r="Q20" s="30"/>
      <c r="R20" s="20"/>
      <c r="AG20" t="s">
        <v>62</v>
      </c>
      <c r="AH20" t="s">
        <v>19</v>
      </c>
      <c r="AI20" t="s">
        <v>37</v>
      </c>
      <c r="AJ20" t="s">
        <v>64</v>
      </c>
      <c r="AK20" s="4">
        <v>0.7319444444444444</v>
      </c>
      <c r="AL20" s="4">
        <v>0.26666666666666666</v>
      </c>
    </row>
    <row r="21" spans="1:38" ht="15" thickBot="1" x14ac:dyDescent="0.35">
      <c r="A21" s="36"/>
      <c r="B21" s="30"/>
      <c r="C21" s="19"/>
      <c r="D21" s="19"/>
      <c r="E21" s="19"/>
      <c r="F21" s="19"/>
      <c r="G21" s="10"/>
      <c r="H21" s="12"/>
      <c r="I21" s="11"/>
      <c r="J21" s="11"/>
      <c r="K21" s="11"/>
      <c r="L21" s="11"/>
      <c r="M21" s="13"/>
      <c r="N21" s="39"/>
      <c r="O21" s="19"/>
      <c r="P21" s="21"/>
      <c r="Q21" s="30"/>
      <c r="R21" s="20"/>
      <c r="AG21" t="s">
        <v>62</v>
      </c>
      <c r="AH21" t="s">
        <v>22</v>
      </c>
      <c r="AI21" t="s">
        <v>37</v>
      </c>
      <c r="AJ21" t="s">
        <v>65</v>
      </c>
      <c r="AK21" s="4">
        <v>0.84261838440111425</v>
      </c>
      <c r="AL21" s="4">
        <v>0.1573816155988858</v>
      </c>
    </row>
    <row r="22" spans="1:38" ht="15" thickBot="1" x14ac:dyDescent="0.35">
      <c r="A22" s="36" t="s">
        <v>22</v>
      </c>
      <c r="B22" s="30"/>
      <c r="C22" s="37">
        <v>0.85</v>
      </c>
      <c r="D22" s="19"/>
      <c r="E22" s="37">
        <v>0.15</v>
      </c>
      <c r="F22" s="19"/>
      <c r="G22" s="10"/>
      <c r="H22" s="12" t="s">
        <v>22</v>
      </c>
      <c r="I22" s="11"/>
      <c r="J22" s="14" t="str">
        <f>IFERROR(Input!C22/Input!G22,"")</f>
        <v/>
      </c>
      <c r="K22" s="11"/>
      <c r="L22" s="14" t="str">
        <f>IFERROR(Input!E22/Input!G22,"")</f>
        <v/>
      </c>
      <c r="M22" s="13"/>
      <c r="N22" s="39"/>
      <c r="O22" s="19"/>
      <c r="P22" s="40" t="str">
        <f>IFERROR(L22-E22,"")</f>
        <v/>
      </c>
      <c r="Q22" s="30"/>
      <c r="R22" s="20"/>
      <c r="AG22" t="s">
        <v>62</v>
      </c>
      <c r="AH22" t="s">
        <v>12</v>
      </c>
      <c r="AI22" t="s">
        <v>37</v>
      </c>
      <c r="AJ22" t="s">
        <v>66</v>
      </c>
      <c r="AK22" s="6">
        <v>0.74445018069179147</v>
      </c>
      <c r="AL22" s="6">
        <v>0.25451729478575114</v>
      </c>
    </row>
    <row r="23" spans="1:38" x14ac:dyDescent="0.3">
      <c r="A23" s="36"/>
      <c r="B23" s="30"/>
      <c r="C23" s="19"/>
      <c r="D23" s="19"/>
      <c r="E23" s="19"/>
      <c r="F23" s="19"/>
      <c r="G23" s="10"/>
      <c r="H23" s="12"/>
      <c r="I23" s="11"/>
      <c r="J23" s="11"/>
      <c r="K23" s="11"/>
      <c r="L23" s="11"/>
      <c r="M23" s="13"/>
      <c r="N23" s="39"/>
      <c r="O23" s="19"/>
      <c r="P23" s="21"/>
      <c r="Q23" s="30"/>
      <c r="R23" s="20"/>
      <c r="AG23" t="s">
        <v>62</v>
      </c>
      <c r="AH23" t="s">
        <v>15</v>
      </c>
      <c r="AI23" t="s">
        <v>42</v>
      </c>
      <c r="AJ23" t="s">
        <v>67</v>
      </c>
      <c r="AK23" s="4">
        <v>0.2810126582278481</v>
      </c>
      <c r="AL23" s="4">
        <v>0.71898734177215184</v>
      </c>
    </row>
    <row r="24" spans="1:38" ht="15" thickBot="1" x14ac:dyDescent="0.35">
      <c r="A24" s="36"/>
      <c r="B24" s="30"/>
      <c r="C24" s="19"/>
      <c r="D24" s="19"/>
      <c r="E24" s="19"/>
      <c r="F24" s="19"/>
      <c r="G24" s="10"/>
      <c r="H24" s="12"/>
      <c r="I24" s="11"/>
      <c r="J24" s="11"/>
      <c r="K24" s="11"/>
      <c r="L24" s="11"/>
      <c r="M24" s="13"/>
      <c r="N24" s="39"/>
      <c r="O24" s="19"/>
      <c r="P24" s="21"/>
      <c r="Q24" s="30"/>
      <c r="R24" s="20"/>
      <c r="AG24" t="s">
        <v>62</v>
      </c>
      <c r="AH24" t="s">
        <v>19</v>
      </c>
      <c r="AI24" t="s">
        <v>42</v>
      </c>
      <c r="AJ24" t="s">
        <v>68</v>
      </c>
      <c r="AK24" s="4">
        <v>0.46931407942238268</v>
      </c>
      <c r="AL24" s="4">
        <v>0.52948255114320097</v>
      </c>
    </row>
    <row r="25" spans="1:38" ht="15" thickBot="1" x14ac:dyDescent="0.35">
      <c r="A25" s="36" t="s">
        <v>12</v>
      </c>
      <c r="B25" s="30"/>
      <c r="C25" s="37">
        <v>0.73</v>
      </c>
      <c r="D25" s="19"/>
      <c r="E25" s="37">
        <v>0.27</v>
      </c>
      <c r="F25" s="19"/>
      <c r="G25" s="10"/>
      <c r="H25" s="12" t="s">
        <v>12</v>
      </c>
      <c r="I25" s="11"/>
      <c r="J25" s="14" t="str">
        <f>IFERROR(Input!C25/Input!G25,"")</f>
        <v/>
      </c>
      <c r="K25" s="11"/>
      <c r="L25" s="14" t="str">
        <f>IFERROR(Input!E25/Input!G25,"")</f>
        <v/>
      </c>
      <c r="M25" s="13"/>
      <c r="N25" s="39"/>
      <c r="O25" s="19"/>
      <c r="P25" s="40" t="str">
        <f>IFERROR(L25-E25,"")</f>
        <v/>
      </c>
      <c r="Q25" s="30"/>
      <c r="R25" s="20"/>
      <c r="AG25" t="s">
        <v>62</v>
      </c>
      <c r="AH25" t="s">
        <v>22</v>
      </c>
      <c r="AI25" t="s">
        <v>42</v>
      </c>
      <c r="AJ25" t="s">
        <v>69</v>
      </c>
      <c r="AK25" s="4">
        <v>0.5667752442996743</v>
      </c>
      <c r="AL25" s="4">
        <v>0.43322475570032576</v>
      </c>
    </row>
    <row r="26" spans="1:38" x14ac:dyDescent="0.3">
      <c r="A26" s="18"/>
      <c r="B26" s="30"/>
      <c r="C26" s="30"/>
      <c r="D26" s="30"/>
      <c r="E26" s="30"/>
      <c r="F26" s="30"/>
      <c r="G26" s="7"/>
      <c r="H26" s="8"/>
      <c r="I26" s="8"/>
      <c r="J26" s="8"/>
      <c r="K26" s="8"/>
      <c r="L26" s="8"/>
      <c r="M26" s="9"/>
      <c r="N26" s="18"/>
      <c r="O26" s="30"/>
      <c r="P26" s="30"/>
      <c r="Q26" s="30"/>
      <c r="R26" s="20"/>
      <c r="AG26" t="s">
        <v>62</v>
      </c>
      <c r="AH26" t="s">
        <v>12</v>
      </c>
      <c r="AI26" t="s">
        <v>42</v>
      </c>
      <c r="AJ26" t="s">
        <v>70</v>
      </c>
      <c r="AK26" s="6">
        <v>0.40767634854771784</v>
      </c>
      <c r="AL26" s="6">
        <v>0.59180497925311204</v>
      </c>
    </row>
    <row r="27" spans="1:38" ht="15" thickBot="1" x14ac:dyDescent="0.35">
      <c r="A27" s="22"/>
      <c r="B27" s="24"/>
      <c r="C27" s="24"/>
      <c r="D27" s="24"/>
      <c r="E27" s="24"/>
      <c r="F27" s="24"/>
      <c r="G27" s="15"/>
      <c r="H27" s="16"/>
      <c r="I27" s="16"/>
      <c r="J27" s="16"/>
      <c r="K27" s="16"/>
      <c r="L27" s="16"/>
      <c r="M27" s="17"/>
      <c r="N27" s="22"/>
      <c r="O27" s="24"/>
      <c r="P27" s="24"/>
      <c r="Q27" s="24"/>
      <c r="R27" s="25"/>
      <c r="AG27" t="s">
        <v>71</v>
      </c>
      <c r="AH27" t="s">
        <v>15</v>
      </c>
      <c r="AI27" t="s">
        <v>37</v>
      </c>
      <c r="AJ27" t="s">
        <v>72</v>
      </c>
      <c r="AK27" s="4">
        <v>0.61956521739130432</v>
      </c>
      <c r="AL27" s="4">
        <v>0.38043478260869568</v>
      </c>
    </row>
    <row r="28" spans="1:38" ht="15" thickBot="1" x14ac:dyDescent="0.35">
      <c r="AG28" t="s">
        <v>71</v>
      </c>
      <c r="AH28" t="s">
        <v>19</v>
      </c>
      <c r="AI28" t="s">
        <v>37</v>
      </c>
      <c r="AJ28" t="s">
        <v>73</v>
      </c>
      <c r="AK28" s="4">
        <v>0.75389408099688471</v>
      </c>
      <c r="AL28" s="4">
        <v>0.24610591900311526</v>
      </c>
    </row>
    <row r="29" spans="1:38" ht="18.600000000000001" thickBot="1" x14ac:dyDescent="0.4">
      <c r="A29" s="44" t="s">
        <v>74</v>
      </c>
      <c r="B29" s="45"/>
      <c r="C29" s="45"/>
      <c r="D29" s="45"/>
      <c r="E29" s="45"/>
      <c r="F29" s="46"/>
      <c r="AG29" t="s">
        <v>71</v>
      </c>
      <c r="AH29" t="s">
        <v>22</v>
      </c>
      <c r="AI29" t="s">
        <v>37</v>
      </c>
      <c r="AJ29" t="s">
        <v>75</v>
      </c>
      <c r="AK29" s="4">
        <v>0.89323843416370108</v>
      </c>
      <c r="AL29" s="4">
        <v>0.10676156583629894</v>
      </c>
    </row>
    <row r="30" spans="1:38" ht="18.600000000000001" thickBot="1" x14ac:dyDescent="0.4">
      <c r="A30" s="44" t="s">
        <v>52</v>
      </c>
      <c r="B30" s="45"/>
      <c r="C30" s="45"/>
      <c r="D30" s="45"/>
      <c r="E30" s="45"/>
      <c r="F30" s="46"/>
      <c r="G30" s="47" t="s">
        <v>53</v>
      </c>
      <c r="H30" s="48"/>
      <c r="I30" s="48"/>
      <c r="J30" s="48"/>
      <c r="K30" s="48"/>
      <c r="L30" s="48"/>
      <c r="M30" s="49"/>
      <c r="N30" s="44" t="s">
        <v>54</v>
      </c>
      <c r="O30" s="45"/>
      <c r="P30" s="45"/>
      <c r="Q30" s="45"/>
      <c r="R30" s="46"/>
      <c r="AG30" t="s">
        <v>71</v>
      </c>
      <c r="AH30" t="s">
        <v>12</v>
      </c>
      <c r="AI30" t="s">
        <v>37</v>
      </c>
      <c r="AJ30" t="s">
        <v>76</v>
      </c>
      <c r="AK30" s="6">
        <v>0.74329896907216497</v>
      </c>
      <c r="AL30" s="6">
        <v>0.25670103092783503</v>
      </c>
    </row>
    <row r="31" spans="1:38" x14ac:dyDescent="0.3">
      <c r="A31" s="18"/>
      <c r="B31" s="30"/>
      <c r="C31" s="30"/>
      <c r="D31" s="30"/>
      <c r="E31" s="30"/>
      <c r="F31" s="30"/>
      <c r="G31" s="7"/>
      <c r="H31" s="8"/>
      <c r="I31" s="8"/>
      <c r="J31" s="8"/>
      <c r="K31" s="8"/>
      <c r="L31" s="8"/>
      <c r="M31" s="9"/>
      <c r="N31" s="18"/>
      <c r="O31" s="30"/>
      <c r="P31" s="30"/>
      <c r="Q31" s="30"/>
      <c r="R31" s="20"/>
      <c r="AG31" t="s">
        <v>71</v>
      </c>
      <c r="AH31" t="s">
        <v>15</v>
      </c>
      <c r="AI31" t="s">
        <v>42</v>
      </c>
      <c r="AJ31" t="s">
        <v>77</v>
      </c>
      <c r="AK31" s="4">
        <v>0.31316725978647686</v>
      </c>
      <c r="AL31" s="4">
        <v>0.68683274021352314</v>
      </c>
    </row>
    <row r="32" spans="1:38" x14ac:dyDescent="0.3">
      <c r="A32" s="18"/>
      <c r="B32" s="30"/>
      <c r="C32" s="21" t="s">
        <v>35</v>
      </c>
      <c r="D32" s="19"/>
      <c r="E32" s="21" t="s">
        <v>36</v>
      </c>
      <c r="F32" s="19"/>
      <c r="G32" s="10"/>
      <c r="H32" s="11"/>
      <c r="I32" s="11"/>
      <c r="J32" s="12" t="s">
        <v>35</v>
      </c>
      <c r="K32" s="11"/>
      <c r="L32" s="12" t="s">
        <v>36</v>
      </c>
      <c r="M32" s="13"/>
      <c r="N32" s="39"/>
      <c r="O32" s="19"/>
      <c r="P32" s="21" t="s">
        <v>36</v>
      </c>
      <c r="Q32" s="19"/>
      <c r="R32" s="20"/>
      <c r="AG32" t="s">
        <v>71</v>
      </c>
      <c r="AH32" t="s">
        <v>19</v>
      </c>
      <c r="AI32" t="s">
        <v>42</v>
      </c>
      <c r="AJ32" t="s">
        <v>78</v>
      </c>
      <c r="AK32" s="4">
        <v>0.50398406374501992</v>
      </c>
      <c r="AL32" s="4">
        <v>0.49601593625498008</v>
      </c>
    </row>
    <row r="33" spans="1:38" ht="15" thickBot="1" x14ac:dyDescent="0.35">
      <c r="A33" s="18"/>
      <c r="B33" s="30"/>
      <c r="C33" s="30"/>
      <c r="D33" s="30"/>
      <c r="E33" s="30"/>
      <c r="F33" s="30"/>
      <c r="G33" s="7"/>
      <c r="H33" s="8"/>
      <c r="I33" s="8"/>
      <c r="J33" s="8"/>
      <c r="K33" s="8"/>
      <c r="L33" s="8"/>
      <c r="M33" s="9"/>
      <c r="N33" s="18"/>
      <c r="O33" s="30"/>
      <c r="P33" s="30"/>
      <c r="Q33" s="30"/>
      <c r="R33" s="20"/>
      <c r="AG33" t="s">
        <v>71</v>
      </c>
      <c r="AH33" t="s">
        <v>22</v>
      </c>
      <c r="AI33" t="s">
        <v>42</v>
      </c>
      <c r="AJ33" t="s">
        <v>79</v>
      </c>
      <c r="AK33" s="4">
        <v>0.67226890756302526</v>
      </c>
      <c r="AL33" s="4">
        <v>0.32773109243697479</v>
      </c>
    </row>
    <row r="34" spans="1:38" ht="15" thickBot="1" x14ac:dyDescent="0.35">
      <c r="A34" s="36" t="s">
        <v>15</v>
      </c>
      <c r="B34" s="30"/>
      <c r="C34" s="37">
        <v>0.28000000000000003</v>
      </c>
      <c r="D34" s="19"/>
      <c r="E34" s="38">
        <v>0.72</v>
      </c>
      <c r="F34" s="19"/>
      <c r="G34" s="10"/>
      <c r="H34" s="12"/>
      <c r="I34" s="11"/>
      <c r="J34" s="14" t="str">
        <f>IFERROR(Input!C33/Input!G33,"")</f>
        <v/>
      </c>
      <c r="K34" s="11"/>
      <c r="L34" s="14" t="str">
        <f>IFERROR(Input!E33/Input!G33,"")</f>
        <v/>
      </c>
      <c r="M34" s="13"/>
      <c r="N34" s="39"/>
      <c r="O34" s="19"/>
      <c r="P34" s="40" t="str">
        <f>IFERROR(L34-E34,"")</f>
        <v/>
      </c>
      <c r="Q34" s="30"/>
      <c r="R34" s="20"/>
      <c r="AG34" t="s">
        <v>71</v>
      </c>
      <c r="AH34" t="s">
        <v>12</v>
      </c>
      <c r="AI34" t="s">
        <v>42</v>
      </c>
      <c r="AJ34" t="s">
        <v>80</v>
      </c>
      <c r="AK34" s="6">
        <v>0.43026204564666104</v>
      </c>
      <c r="AL34" s="6">
        <v>0.56973795435333896</v>
      </c>
    </row>
    <row r="35" spans="1:38" x14ac:dyDescent="0.3">
      <c r="A35" s="36"/>
      <c r="B35" s="30"/>
      <c r="C35" s="19"/>
      <c r="D35" s="19"/>
      <c r="E35" s="19"/>
      <c r="F35" s="19"/>
      <c r="G35" s="10"/>
      <c r="H35" s="12"/>
      <c r="I35" s="11"/>
      <c r="J35" s="11"/>
      <c r="K35" s="11"/>
      <c r="L35" s="11"/>
      <c r="M35" s="13"/>
      <c r="N35" s="39"/>
      <c r="O35" s="19"/>
      <c r="P35" s="21"/>
      <c r="Q35" s="30"/>
      <c r="R35" s="20"/>
      <c r="AG35" t="s">
        <v>81</v>
      </c>
      <c r="AH35" t="s">
        <v>15</v>
      </c>
      <c r="AI35" t="s">
        <v>37</v>
      </c>
      <c r="AJ35" t="s">
        <v>82</v>
      </c>
      <c r="AK35" s="4">
        <v>0.61833855799373039</v>
      </c>
      <c r="AL35" s="4">
        <v>0.38087774294670845</v>
      </c>
    </row>
    <row r="36" spans="1:38" ht="15" thickBot="1" x14ac:dyDescent="0.35">
      <c r="A36" s="36"/>
      <c r="B36" s="30"/>
      <c r="C36" s="19"/>
      <c r="D36" s="19"/>
      <c r="E36" s="19"/>
      <c r="F36" s="19"/>
      <c r="G36" s="10"/>
      <c r="H36" s="12"/>
      <c r="I36" s="11"/>
      <c r="J36" s="11"/>
      <c r="K36" s="11"/>
      <c r="L36" s="11"/>
      <c r="M36" s="13"/>
      <c r="N36" s="39"/>
      <c r="O36" s="19"/>
      <c r="P36" s="21"/>
      <c r="Q36" s="30"/>
      <c r="R36" s="20"/>
      <c r="AG36" t="s">
        <v>81</v>
      </c>
      <c r="AH36" t="s">
        <v>19</v>
      </c>
      <c r="AI36" t="s">
        <v>37</v>
      </c>
      <c r="AJ36" t="s">
        <v>83</v>
      </c>
      <c r="AK36" s="4">
        <v>0.7285198555956679</v>
      </c>
      <c r="AL36" s="4">
        <v>0.2700361010830325</v>
      </c>
    </row>
    <row r="37" spans="1:38" ht="15" thickBot="1" x14ac:dyDescent="0.35">
      <c r="A37" s="36" t="s">
        <v>19</v>
      </c>
      <c r="B37" s="30"/>
      <c r="C37" s="37">
        <v>0.5</v>
      </c>
      <c r="D37" s="19"/>
      <c r="E37" s="38">
        <v>0.5</v>
      </c>
      <c r="F37" s="19"/>
      <c r="G37" s="10"/>
      <c r="H37" s="12"/>
      <c r="I37" s="11"/>
      <c r="J37" s="14" t="str">
        <f>IFERROR(Input!C36/Input!G36,"")</f>
        <v/>
      </c>
      <c r="K37" s="11"/>
      <c r="L37" s="14" t="str">
        <f>IFERROR(Input!E36/Input!G36,"")</f>
        <v/>
      </c>
      <c r="M37" s="13"/>
      <c r="N37" s="39"/>
      <c r="O37" s="19"/>
      <c r="P37" s="40" t="str">
        <f>IFERROR(L37-E37,"")</f>
        <v/>
      </c>
      <c r="Q37" s="30"/>
      <c r="R37" s="20"/>
      <c r="AG37" t="s">
        <v>81</v>
      </c>
      <c r="AH37" t="s">
        <v>22</v>
      </c>
      <c r="AI37" t="s">
        <v>37</v>
      </c>
      <c r="AJ37" t="s">
        <v>84</v>
      </c>
      <c r="AK37" s="4">
        <v>0.84658454647256443</v>
      </c>
      <c r="AL37" s="4">
        <v>0.1534154535274356</v>
      </c>
    </row>
    <row r="38" spans="1:38" x14ac:dyDescent="0.3">
      <c r="A38" s="36"/>
      <c r="B38" s="30"/>
      <c r="C38" s="19"/>
      <c r="D38" s="19"/>
      <c r="E38" s="19"/>
      <c r="F38" s="19"/>
      <c r="G38" s="10"/>
      <c r="H38" s="12"/>
      <c r="I38" s="11"/>
      <c r="J38" s="11"/>
      <c r="K38" s="11"/>
      <c r="L38" s="11"/>
      <c r="M38" s="13"/>
      <c r="N38" s="39"/>
      <c r="O38" s="19"/>
      <c r="P38" s="21"/>
      <c r="Q38" s="30"/>
      <c r="R38" s="20"/>
      <c r="AG38" t="s">
        <v>81</v>
      </c>
      <c r="AH38" t="s">
        <v>12</v>
      </c>
      <c r="AI38" t="s">
        <v>37</v>
      </c>
      <c r="AJ38" t="s">
        <v>85</v>
      </c>
      <c r="AK38" s="6">
        <v>0.71862689926842993</v>
      </c>
      <c r="AL38" s="6">
        <v>0.28052898142937538</v>
      </c>
    </row>
    <row r="39" spans="1:38" ht="15" thickBot="1" x14ac:dyDescent="0.35">
      <c r="A39" s="36"/>
      <c r="B39" s="30"/>
      <c r="C39" s="19"/>
      <c r="D39" s="19"/>
      <c r="E39" s="19"/>
      <c r="F39" s="19"/>
      <c r="G39" s="10"/>
      <c r="H39" s="12"/>
      <c r="I39" s="11"/>
      <c r="J39" s="11"/>
      <c r="K39" s="11"/>
      <c r="L39" s="11"/>
      <c r="M39" s="13"/>
      <c r="N39" s="39"/>
      <c r="O39" s="19"/>
      <c r="P39" s="21"/>
      <c r="Q39" s="30"/>
      <c r="R39" s="20"/>
      <c r="AG39" t="s">
        <v>81</v>
      </c>
      <c r="AH39" t="s">
        <v>15</v>
      </c>
      <c r="AI39" t="s">
        <v>42</v>
      </c>
      <c r="AJ39" t="s">
        <v>86</v>
      </c>
      <c r="AK39" s="4">
        <v>0.25174013921113692</v>
      </c>
      <c r="AL39" s="4">
        <v>0.7453596287703016</v>
      </c>
    </row>
    <row r="40" spans="1:38" ht="15" thickBot="1" x14ac:dyDescent="0.35">
      <c r="A40" s="36" t="s">
        <v>22</v>
      </c>
      <c r="B40" s="30"/>
      <c r="C40" s="37">
        <v>0.6</v>
      </c>
      <c r="D40" s="19"/>
      <c r="E40" s="38">
        <v>0.4</v>
      </c>
      <c r="F40" s="19"/>
      <c r="G40" s="10"/>
      <c r="H40" s="12"/>
      <c r="I40" s="11"/>
      <c r="J40" s="14" t="str">
        <f>IFERROR(Input!C39/Input!G39,"")</f>
        <v/>
      </c>
      <c r="K40" s="11"/>
      <c r="L40" s="14" t="str">
        <f>IFERROR(Input!E39/Input!G39,"")</f>
        <v/>
      </c>
      <c r="M40" s="13"/>
      <c r="N40" s="39"/>
      <c r="O40" s="19"/>
      <c r="P40" s="40" t="str">
        <f>IFERROR(L40-E40,"")</f>
        <v/>
      </c>
      <c r="Q40" s="30"/>
      <c r="R40" s="20"/>
      <c r="AG40" t="s">
        <v>81</v>
      </c>
      <c r="AH40" t="s">
        <v>19</v>
      </c>
      <c r="AI40" t="s">
        <v>42</v>
      </c>
      <c r="AJ40" t="s">
        <v>87</v>
      </c>
      <c r="AK40" s="4">
        <v>0.52861230329041486</v>
      </c>
      <c r="AL40" s="4">
        <v>0.47138769670958514</v>
      </c>
    </row>
    <row r="41" spans="1:38" x14ac:dyDescent="0.3">
      <c r="A41" s="36"/>
      <c r="B41" s="30"/>
      <c r="C41" s="19"/>
      <c r="D41" s="19"/>
      <c r="E41" s="19"/>
      <c r="F41" s="19"/>
      <c r="G41" s="10"/>
      <c r="H41" s="12"/>
      <c r="I41" s="11"/>
      <c r="J41" s="11"/>
      <c r="K41" s="11"/>
      <c r="L41" s="11"/>
      <c r="M41" s="13"/>
      <c r="N41" s="39"/>
      <c r="O41" s="19"/>
      <c r="P41" s="21"/>
      <c r="Q41" s="30"/>
      <c r="R41" s="20"/>
      <c r="AG41" t="s">
        <v>81</v>
      </c>
      <c r="AH41" t="s">
        <v>22</v>
      </c>
      <c r="AI41" t="s">
        <v>42</v>
      </c>
      <c r="AJ41" t="s">
        <v>88</v>
      </c>
      <c r="AK41" s="4">
        <v>0.6151685393258427</v>
      </c>
      <c r="AL41" s="4">
        <v>0.3848314606741573</v>
      </c>
    </row>
    <row r="42" spans="1:38" ht="15" thickBot="1" x14ac:dyDescent="0.35">
      <c r="A42" s="36"/>
      <c r="B42" s="30"/>
      <c r="C42" s="19"/>
      <c r="D42" s="19"/>
      <c r="E42" s="19"/>
      <c r="F42" s="19"/>
      <c r="G42" s="10"/>
      <c r="H42" s="12"/>
      <c r="I42" s="11"/>
      <c r="J42" s="11"/>
      <c r="K42" s="11"/>
      <c r="L42" s="11"/>
      <c r="M42" s="13"/>
      <c r="N42" s="39"/>
      <c r="O42" s="19"/>
      <c r="P42" s="21"/>
      <c r="Q42" s="30"/>
      <c r="R42" s="20"/>
      <c r="AG42" t="s">
        <v>81</v>
      </c>
      <c r="AH42" t="s">
        <v>12</v>
      </c>
      <c r="AI42" t="s">
        <v>42</v>
      </c>
      <c r="AJ42" t="s">
        <v>89</v>
      </c>
      <c r="AK42" s="6">
        <v>0.40023001725129387</v>
      </c>
      <c r="AL42" s="6">
        <v>0.59833237492811964</v>
      </c>
    </row>
    <row r="43" spans="1:38" ht="15" thickBot="1" x14ac:dyDescent="0.35">
      <c r="A43" s="36" t="s">
        <v>12</v>
      </c>
      <c r="B43" s="30"/>
      <c r="C43" s="37">
        <v>0.41</v>
      </c>
      <c r="D43" s="19"/>
      <c r="E43" s="38">
        <v>0.59</v>
      </c>
      <c r="F43" s="19"/>
      <c r="G43" s="10"/>
      <c r="H43" s="12"/>
      <c r="I43" s="11"/>
      <c r="J43" s="14" t="str">
        <f>IFERROR(Input!C42/Input!G42,"")</f>
        <v/>
      </c>
      <c r="K43" s="11"/>
      <c r="L43" s="14" t="str">
        <f>IFERROR(Input!E42/Input!G42,"")</f>
        <v/>
      </c>
      <c r="M43" s="13"/>
      <c r="N43" s="39"/>
      <c r="O43" s="19"/>
      <c r="P43" s="40" t="str">
        <f>IFERROR(L43-E43,"")</f>
        <v/>
      </c>
      <c r="Q43" s="30"/>
      <c r="R43" s="20"/>
    </row>
    <row r="44" spans="1:38" x14ac:dyDescent="0.3">
      <c r="A44" s="18"/>
      <c r="B44" s="30"/>
      <c r="C44" s="30"/>
      <c r="D44" s="30"/>
      <c r="E44" s="30"/>
      <c r="F44" s="30"/>
      <c r="G44" s="7"/>
      <c r="H44" s="8"/>
      <c r="I44" s="8"/>
      <c r="J44" s="8"/>
      <c r="K44" s="8"/>
      <c r="L44" s="8"/>
      <c r="M44" s="9"/>
      <c r="N44" s="18"/>
      <c r="O44" s="30"/>
      <c r="P44" s="30"/>
      <c r="Q44" s="30"/>
      <c r="R44" s="20"/>
    </row>
    <row r="45" spans="1:38" ht="15" thickBot="1" x14ac:dyDescent="0.35">
      <c r="A45" s="22"/>
      <c r="B45" s="24"/>
      <c r="C45" s="24"/>
      <c r="D45" s="24"/>
      <c r="E45" s="24"/>
      <c r="F45" s="24"/>
      <c r="G45" s="15"/>
      <c r="H45" s="16"/>
      <c r="I45" s="16"/>
      <c r="J45" s="16"/>
      <c r="K45" s="16"/>
      <c r="L45" s="16"/>
      <c r="M45" s="17"/>
      <c r="N45" s="22"/>
      <c r="O45" s="24"/>
      <c r="P45" s="24"/>
      <c r="Q45" s="24"/>
      <c r="R45" s="25"/>
    </row>
    <row r="47" spans="1:38" x14ac:dyDescent="0.3">
      <c r="A47" s="3" t="s">
        <v>90</v>
      </c>
    </row>
  </sheetData>
  <sheetProtection algorithmName="SHA-512" hashValue="ILUIOLGJtpaRxRdWe3Teu8ldXDcN2M1LJMxN9cGSSu9sXm146zLvCOATMElbIPNDYU7qoKZwGa5nsQoFfv4Byg==" saltValue="5RK0CepQm8LhwxrvyuS5wA==" spinCount="100000" sheet="1" objects="1" scenarios="1" selectLockedCells="1" selectUnlockedCells="1"/>
  <mergeCells count="8">
    <mergeCell ref="A30:F30"/>
    <mergeCell ref="G30:M30"/>
    <mergeCell ref="N30:R30"/>
    <mergeCell ref="A11:F11"/>
    <mergeCell ref="A12:F12"/>
    <mergeCell ref="G12:M12"/>
    <mergeCell ref="N12:R12"/>
    <mergeCell ref="A29:F29"/>
  </mergeCells>
  <conditionalFormatting sqref="L16">
    <cfRule type="expression" dxfId="31" priority="15">
      <formula>L16&lt;E16</formula>
    </cfRule>
    <cfRule type="expression" dxfId="30" priority="16">
      <formula>L16&gt;E16</formula>
    </cfRule>
  </conditionalFormatting>
  <conditionalFormatting sqref="L19">
    <cfRule type="expression" dxfId="29" priority="13">
      <formula>L19&lt;E19</formula>
    </cfRule>
    <cfRule type="expression" dxfId="28" priority="14">
      <formula>L19&gt;E19</formula>
    </cfRule>
  </conditionalFormatting>
  <conditionalFormatting sqref="L22">
    <cfRule type="expression" dxfId="27" priority="11">
      <formula>L22&lt;E22</formula>
    </cfRule>
    <cfRule type="expression" dxfId="26" priority="12">
      <formula>L22&gt;E22</formula>
    </cfRule>
  </conditionalFormatting>
  <conditionalFormatting sqref="L25">
    <cfRule type="expression" dxfId="25" priority="9">
      <formula>L25&lt;E25</formula>
    </cfRule>
    <cfRule type="expression" dxfId="24" priority="10">
      <formula>L25&gt;E25</formula>
    </cfRule>
  </conditionalFormatting>
  <conditionalFormatting sqref="L34">
    <cfRule type="expression" dxfId="23" priority="7">
      <formula>L34&lt;E34</formula>
    </cfRule>
    <cfRule type="expression" dxfId="22" priority="8">
      <formula>L34&gt;E34</formula>
    </cfRule>
  </conditionalFormatting>
  <conditionalFormatting sqref="L37">
    <cfRule type="expression" dxfId="21" priority="5">
      <formula>L37&lt;E37</formula>
    </cfRule>
    <cfRule type="expression" dxfId="20" priority="6">
      <formula>L37&gt;E37</formula>
    </cfRule>
  </conditionalFormatting>
  <conditionalFormatting sqref="L40">
    <cfRule type="expression" dxfId="19" priority="3">
      <formula>L40&lt;E40</formula>
    </cfRule>
    <cfRule type="expression" dxfId="18" priority="4">
      <formula>L40&gt;E40</formula>
    </cfRule>
  </conditionalFormatting>
  <conditionalFormatting sqref="L43">
    <cfRule type="expression" dxfId="17" priority="1">
      <formula>L43&lt;E43</formula>
    </cfRule>
    <cfRule type="expression" dxfId="16" priority="2">
      <formula>L43&gt;E43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2AC9-50D8-41E0-8869-DB190D092DC2}">
  <dimension ref="A1:AL47"/>
  <sheetViews>
    <sheetView showGridLines="0" tabSelected="1" workbookViewId="0">
      <selection activeCell="Q38" sqref="Q38"/>
    </sheetView>
  </sheetViews>
  <sheetFormatPr defaultRowHeight="14.4" x14ac:dyDescent="0.3"/>
  <cols>
    <col min="1" max="6" width="12.44140625" customWidth="1"/>
    <col min="33" max="33" width="25" hidden="1" customWidth="1"/>
    <col min="34" max="38" width="0" hidden="1" customWidth="1"/>
  </cols>
  <sheetData>
    <row r="1" spans="1:38" x14ac:dyDescent="0.3">
      <c r="AG1" t="s">
        <v>32</v>
      </c>
      <c r="AH1" t="s">
        <v>28</v>
      </c>
      <c r="AI1" t="s">
        <v>33</v>
      </c>
      <c r="AJ1" t="s">
        <v>34</v>
      </c>
      <c r="AK1" t="s">
        <v>35</v>
      </c>
      <c r="AL1" t="s">
        <v>36</v>
      </c>
    </row>
    <row r="2" spans="1:38" x14ac:dyDescent="0.3">
      <c r="AG2" t="s">
        <v>4</v>
      </c>
      <c r="AH2" t="s">
        <v>15</v>
      </c>
      <c r="AI2" t="s">
        <v>37</v>
      </c>
      <c r="AJ2" t="s">
        <v>38</v>
      </c>
      <c r="AK2" s="5">
        <v>0.57999999999999996</v>
      </c>
      <c r="AL2" s="5">
        <v>0.42</v>
      </c>
    </row>
    <row r="3" spans="1:38" x14ac:dyDescent="0.3">
      <c r="AG3" t="s">
        <v>4</v>
      </c>
      <c r="AH3" t="s">
        <v>19</v>
      </c>
      <c r="AI3" t="s">
        <v>37</v>
      </c>
      <c r="AJ3" t="s">
        <v>39</v>
      </c>
      <c r="AK3" s="5">
        <v>0.66</v>
      </c>
      <c r="AL3" s="5">
        <v>0.34</v>
      </c>
    </row>
    <row r="4" spans="1:38" x14ac:dyDescent="0.3">
      <c r="AG4" t="s">
        <v>4</v>
      </c>
      <c r="AH4" t="s">
        <v>22</v>
      </c>
      <c r="AI4" t="s">
        <v>37</v>
      </c>
      <c r="AJ4" t="s">
        <v>40</v>
      </c>
      <c r="AK4" s="5">
        <v>0.82</v>
      </c>
      <c r="AL4" s="5">
        <v>0.18</v>
      </c>
    </row>
    <row r="5" spans="1:38" x14ac:dyDescent="0.3">
      <c r="AG5" t="s">
        <v>4</v>
      </c>
      <c r="AH5" t="s">
        <v>12</v>
      </c>
      <c r="AI5" t="s">
        <v>37</v>
      </c>
      <c r="AJ5" t="s">
        <v>41</v>
      </c>
      <c r="AK5" s="5">
        <v>0.72</v>
      </c>
      <c r="AL5" s="5">
        <v>0.28000000000000003</v>
      </c>
    </row>
    <row r="6" spans="1:38" x14ac:dyDescent="0.3">
      <c r="AG6" t="s">
        <v>4</v>
      </c>
      <c r="AH6" t="s">
        <v>15</v>
      </c>
      <c r="AI6" t="s">
        <v>42</v>
      </c>
      <c r="AJ6" t="s">
        <v>43</v>
      </c>
      <c r="AK6" s="5">
        <v>0.38</v>
      </c>
      <c r="AL6" s="5">
        <v>0.62</v>
      </c>
    </row>
    <row r="7" spans="1:38" x14ac:dyDescent="0.3">
      <c r="AG7" t="s">
        <v>4</v>
      </c>
      <c r="AH7" t="s">
        <v>19</v>
      </c>
      <c r="AI7" t="s">
        <v>42</v>
      </c>
      <c r="AJ7" t="s">
        <v>44</v>
      </c>
      <c r="AK7" s="5">
        <v>0.45</v>
      </c>
      <c r="AL7" s="5">
        <v>0.55000000000000004</v>
      </c>
    </row>
    <row r="8" spans="1:38" x14ac:dyDescent="0.3">
      <c r="A8" t="s">
        <v>91</v>
      </c>
      <c r="AG8" t="s">
        <v>4</v>
      </c>
      <c r="AH8" t="s">
        <v>22</v>
      </c>
      <c r="AI8" t="s">
        <v>42</v>
      </c>
      <c r="AJ8" t="s">
        <v>46</v>
      </c>
      <c r="AK8" s="5">
        <v>0.5</v>
      </c>
      <c r="AL8" s="5">
        <v>0.5</v>
      </c>
    </row>
    <row r="9" spans="1:38" x14ac:dyDescent="0.3">
      <c r="A9" t="s">
        <v>92</v>
      </c>
      <c r="AG9" t="s">
        <v>4</v>
      </c>
      <c r="AH9" t="s">
        <v>12</v>
      </c>
      <c r="AI9" t="s">
        <v>42</v>
      </c>
      <c r="AJ9" t="s">
        <v>48</v>
      </c>
      <c r="AK9" s="5">
        <v>0.44</v>
      </c>
      <c r="AL9" s="5">
        <v>0.56000000000000005</v>
      </c>
    </row>
    <row r="10" spans="1:38" ht="15" thickBot="1" x14ac:dyDescent="0.35">
      <c r="AK10" s="5"/>
      <c r="AL10" s="5"/>
    </row>
    <row r="11" spans="1:38" ht="18.600000000000001" thickBot="1" x14ac:dyDescent="0.4">
      <c r="A11" s="44" t="s">
        <v>49</v>
      </c>
      <c r="B11" s="45"/>
      <c r="C11" s="45"/>
      <c r="D11" s="45"/>
      <c r="E11" s="45"/>
      <c r="F11" s="46"/>
      <c r="AG11" t="s">
        <v>50</v>
      </c>
      <c r="AH11" t="s">
        <v>15</v>
      </c>
      <c r="AI11" t="s">
        <v>37</v>
      </c>
      <c r="AJ11" t="s">
        <v>51</v>
      </c>
      <c r="AK11" s="4">
        <v>0.6333333333333333</v>
      </c>
      <c r="AL11" s="4">
        <v>0.36666666666666664</v>
      </c>
    </row>
    <row r="12" spans="1:38" ht="18.600000000000001" thickBot="1" x14ac:dyDescent="0.4">
      <c r="A12" s="44" t="str">
        <f>"Gender representation results for " &amp; Input!$C$8 &amp;  " AUM band"</f>
        <v>Gender representation results for Less than £100M AUM band</v>
      </c>
      <c r="B12" s="45"/>
      <c r="C12" s="45"/>
      <c r="D12" s="45"/>
      <c r="E12" s="45"/>
      <c r="F12" s="46"/>
      <c r="G12" s="47" t="s">
        <v>53</v>
      </c>
      <c r="H12" s="48"/>
      <c r="I12" s="48"/>
      <c r="J12" s="48"/>
      <c r="K12" s="48"/>
      <c r="L12" s="48"/>
      <c r="M12" s="49"/>
      <c r="N12" s="44" t="s">
        <v>93</v>
      </c>
      <c r="O12" s="45"/>
      <c r="P12" s="45"/>
      <c r="Q12" s="45"/>
      <c r="R12" s="46"/>
      <c r="AG12" t="s">
        <v>50</v>
      </c>
      <c r="AH12" t="s">
        <v>19</v>
      </c>
      <c r="AI12" t="s">
        <v>37</v>
      </c>
      <c r="AJ12" t="s">
        <v>55</v>
      </c>
      <c r="AK12" s="4">
        <v>0.6858974358974359</v>
      </c>
      <c r="AL12" s="4">
        <v>0.3141025641025641</v>
      </c>
    </row>
    <row r="13" spans="1:38" x14ac:dyDescent="0.3">
      <c r="A13" s="18"/>
      <c r="B13" s="30"/>
      <c r="C13" s="30"/>
      <c r="D13" s="30"/>
      <c r="E13" s="30"/>
      <c r="F13" s="30"/>
      <c r="G13" s="7"/>
      <c r="H13" s="8"/>
      <c r="I13" s="8"/>
      <c r="J13" s="8"/>
      <c r="K13" s="8"/>
      <c r="L13" s="8"/>
      <c r="M13" s="9"/>
      <c r="N13" s="18"/>
      <c r="O13" s="30"/>
      <c r="P13" s="30"/>
      <c r="Q13" s="30"/>
      <c r="R13" s="20"/>
      <c r="AG13" t="s">
        <v>50</v>
      </c>
      <c r="AH13" t="s">
        <v>22</v>
      </c>
      <c r="AI13" t="s">
        <v>37</v>
      </c>
      <c r="AJ13" t="s">
        <v>56</v>
      </c>
      <c r="AK13" s="4">
        <v>0.81781376518218618</v>
      </c>
      <c r="AL13" s="4">
        <v>0.18218623481781376</v>
      </c>
    </row>
    <row r="14" spans="1:38" x14ac:dyDescent="0.3">
      <c r="A14" s="18"/>
      <c r="B14" s="30"/>
      <c r="C14" s="21" t="s">
        <v>35</v>
      </c>
      <c r="D14" s="19"/>
      <c r="E14" s="21" t="s">
        <v>36</v>
      </c>
      <c r="F14" s="19"/>
      <c r="G14" s="10"/>
      <c r="H14" s="11"/>
      <c r="I14" s="11"/>
      <c r="J14" s="12" t="s">
        <v>35</v>
      </c>
      <c r="K14" s="11"/>
      <c r="L14" s="12" t="s">
        <v>36</v>
      </c>
      <c r="M14" s="13"/>
      <c r="N14" s="39"/>
      <c r="O14" s="19"/>
      <c r="P14" s="21" t="s">
        <v>36</v>
      </c>
      <c r="Q14" s="19"/>
      <c r="R14" s="20"/>
      <c r="AG14" t="s">
        <v>50</v>
      </c>
      <c r="AH14" t="s">
        <v>12</v>
      </c>
      <c r="AI14" t="s">
        <v>37</v>
      </c>
      <c r="AJ14" t="s">
        <v>57</v>
      </c>
      <c r="AK14" s="6">
        <v>0.74239350912778901</v>
      </c>
      <c r="AL14" s="6">
        <v>0.25760649087221094</v>
      </c>
    </row>
    <row r="15" spans="1:38" ht="15" thickBot="1" x14ac:dyDescent="0.35">
      <c r="A15" s="18"/>
      <c r="B15" s="30"/>
      <c r="C15" s="30"/>
      <c r="D15" s="30"/>
      <c r="E15" s="30"/>
      <c r="F15" s="30"/>
      <c r="G15" s="7"/>
      <c r="H15" s="8"/>
      <c r="I15" s="8"/>
      <c r="J15" s="8"/>
      <c r="K15" s="8"/>
      <c r="L15" s="8"/>
      <c r="M15" s="9"/>
      <c r="N15" s="18"/>
      <c r="O15" s="30"/>
      <c r="P15" s="30"/>
      <c r="Q15" s="30"/>
      <c r="R15" s="20"/>
      <c r="AG15" t="s">
        <v>50</v>
      </c>
      <c r="AH15" t="s">
        <v>15</v>
      </c>
      <c r="AI15" t="s">
        <v>42</v>
      </c>
      <c r="AJ15" t="s">
        <v>58</v>
      </c>
      <c r="AK15" s="4">
        <v>0.34482758620689657</v>
      </c>
      <c r="AL15" s="4">
        <v>0.65517241379310343</v>
      </c>
    </row>
    <row r="16" spans="1:38" ht="15" thickBot="1" x14ac:dyDescent="0.35">
      <c r="A16" s="36" t="s">
        <v>15</v>
      </c>
      <c r="B16" s="30"/>
      <c r="C16" s="37">
        <f>VLOOKUP(Input!$C$8&amp;'Output - AUM band'!A16&amp;"IP",'Output - AUM band'!$AJ:$AL,2,0)</f>
        <v>0.57999999999999996</v>
      </c>
      <c r="D16" s="19"/>
      <c r="E16" s="37">
        <f>VLOOKUP(Input!$C$8&amp;'Output - AUM band'!A16&amp;"IP",'Output - AUM band'!$AJ:$AL,3,0)</f>
        <v>0.42</v>
      </c>
      <c r="F16" s="19"/>
      <c r="G16" s="10"/>
      <c r="H16" s="12" t="s">
        <v>15</v>
      </c>
      <c r="I16" s="11"/>
      <c r="J16" s="14" t="str">
        <f>IFERROR(Input!C16/Input!G16,"")</f>
        <v/>
      </c>
      <c r="K16" s="11"/>
      <c r="L16" s="14" t="str">
        <f>IFERROR(Input!E16/Input!G16,"")</f>
        <v/>
      </c>
      <c r="M16" s="13"/>
      <c r="N16" s="39"/>
      <c r="O16" s="19"/>
      <c r="P16" s="40" t="str">
        <f>IFERROR(L16-E16,"")</f>
        <v/>
      </c>
      <c r="Q16" s="30"/>
      <c r="R16" s="20"/>
      <c r="AG16" t="s">
        <v>50</v>
      </c>
      <c r="AH16" t="s">
        <v>19</v>
      </c>
      <c r="AI16" t="s">
        <v>42</v>
      </c>
      <c r="AJ16" t="s">
        <v>59</v>
      </c>
      <c r="AK16" s="4">
        <v>0.34426229508196721</v>
      </c>
      <c r="AL16" s="4">
        <v>0.65573770491803274</v>
      </c>
    </row>
    <row r="17" spans="1:38" x14ac:dyDescent="0.3">
      <c r="A17" s="36"/>
      <c r="B17" s="30"/>
      <c r="C17" s="19"/>
      <c r="D17" s="19"/>
      <c r="E17" s="19"/>
      <c r="F17" s="19"/>
      <c r="G17" s="10"/>
      <c r="H17" s="12"/>
      <c r="I17" s="11"/>
      <c r="J17" s="11"/>
      <c r="K17" s="11"/>
      <c r="L17" s="11"/>
      <c r="M17" s="13"/>
      <c r="N17" s="39"/>
      <c r="O17" s="19"/>
      <c r="P17" s="21"/>
      <c r="Q17" s="30"/>
      <c r="R17" s="20"/>
      <c r="AG17" t="s">
        <v>50</v>
      </c>
      <c r="AH17" t="s">
        <v>22</v>
      </c>
      <c r="AI17" t="s">
        <v>42</v>
      </c>
      <c r="AJ17" t="s">
        <v>60</v>
      </c>
      <c r="AK17" s="4">
        <v>0.65671641791044777</v>
      </c>
      <c r="AL17" s="4">
        <v>0.34328358208955223</v>
      </c>
    </row>
    <row r="18" spans="1:38" ht="15" thickBot="1" x14ac:dyDescent="0.35">
      <c r="A18" s="36"/>
      <c r="B18" s="30"/>
      <c r="C18" s="19"/>
      <c r="D18" s="19"/>
      <c r="E18" s="19"/>
      <c r="F18" s="19"/>
      <c r="G18" s="10"/>
      <c r="H18" s="12"/>
      <c r="I18" s="11"/>
      <c r="J18" s="11"/>
      <c r="K18" s="11"/>
      <c r="L18" s="11"/>
      <c r="M18" s="13"/>
      <c r="N18" s="39"/>
      <c r="O18" s="19"/>
      <c r="P18" s="21"/>
      <c r="Q18" s="30"/>
      <c r="R18" s="20"/>
      <c r="AG18" t="s">
        <v>50</v>
      </c>
      <c r="AH18" t="s">
        <v>12</v>
      </c>
      <c r="AI18" t="s">
        <v>42</v>
      </c>
      <c r="AJ18" t="s">
        <v>61</v>
      </c>
      <c r="AK18" s="6">
        <v>0.41311475409836068</v>
      </c>
      <c r="AL18" s="6">
        <v>0.58688524590163937</v>
      </c>
    </row>
    <row r="19" spans="1:38" ht="15" thickBot="1" x14ac:dyDescent="0.35">
      <c r="A19" s="36" t="s">
        <v>19</v>
      </c>
      <c r="B19" s="30"/>
      <c r="C19" s="37">
        <f>VLOOKUP(Input!$C$8&amp;'Output - AUM band'!A19&amp;"IP",'Output - AUM band'!$AJ:$AL,2,0)</f>
        <v>0.66</v>
      </c>
      <c r="D19" s="19"/>
      <c r="E19" s="37">
        <f>VLOOKUP(Input!$C$8&amp;'Output - AUM band'!A19&amp;"IP",'Output - AUM band'!$AJ:$AL,3,0)</f>
        <v>0.34</v>
      </c>
      <c r="F19" s="19"/>
      <c r="G19" s="10"/>
      <c r="H19" s="12" t="s">
        <v>19</v>
      </c>
      <c r="I19" s="11"/>
      <c r="J19" s="14" t="str">
        <f>IFERROR(Input!C19/Input!G19,"")</f>
        <v/>
      </c>
      <c r="K19" s="11"/>
      <c r="L19" s="14" t="str">
        <f>IFERROR(Input!E19/Input!G19,"")</f>
        <v/>
      </c>
      <c r="M19" s="13"/>
      <c r="N19" s="39"/>
      <c r="O19" s="19"/>
      <c r="P19" s="40" t="str">
        <f>IFERROR(L19-E19,"")</f>
        <v/>
      </c>
      <c r="Q19" s="30"/>
      <c r="R19" s="20"/>
      <c r="AG19" t="s">
        <v>62</v>
      </c>
      <c r="AH19" t="s">
        <v>15</v>
      </c>
      <c r="AI19" t="s">
        <v>37</v>
      </c>
      <c r="AJ19" t="s">
        <v>63</v>
      </c>
      <c r="AK19" s="4">
        <v>0.62124248496993983</v>
      </c>
      <c r="AL19" s="4">
        <v>0.37675350701402804</v>
      </c>
    </row>
    <row r="20" spans="1:38" x14ac:dyDescent="0.3">
      <c r="A20" s="36"/>
      <c r="B20" s="30"/>
      <c r="C20" s="19"/>
      <c r="D20" s="19"/>
      <c r="E20" s="19"/>
      <c r="F20" s="19"/>
      <c r="G20" s="10"/>
      <c r="H20" s="12"/>
      <c r="I20" s="11"/>
      <c r="J20" s="11"/>
      <c r="K20" s="11"/>
      <c r="L20" s="11"/>
      <c r="M20" s="13"/>
      <c r="N20" s="39"/>
      <c r="O20" s="19"/>
      <c r="P20" s="21"/>
      <c r="Q20" s="30"/>
      <c r="R20" s="20"/>
      <c r="AG20" t="s">
        <v>62</v>
      </c>
      <c r="AH20" t="s">
        <v>19</v>
      </c>
      <c r="AI20" t="s">
        <v>37</v>
      </c>
      <c r="AJ20" t="s">
        <v>64</v>
      </c>
      <c r="AK20" s="4">
        <v>0.7319444444444444</v>
      </c>
      <c r="AL20" s="4">
        <v>0.26666666666666666</v>
      </c>
    </row>
    <row r="21" spans="1:38" ht="15" thickBot="1" x14ac:dyDescent="0.35">
      <c r="A21" s="36"/>
      <c r="B21" s="30"/>
      <c r="C21" s="19"/>
      <c r="D21" s="19"/>
      <c r="E21" s="19"/>
      <c r="F21" s="19"/>
      <c r="G21" s="10"/>
      <c r="H21" s="12"/>
      <c r="I21" s="11"/>
      <c r="J21" s="11"/>
      <c r="K21" s="11"/>
      <c r="L21" s="11"/>
      <c r="M21" s="13"/>
      <c r="N21" s="39"/>
      <c r="O21" s="19"/>
      <c r="P21" s="21"/>
      <c r="Q21" s="30"/>
      <c r="R21" s="20"/>
      <c r="AG21" t="s">
        <v>62</v>
      </c>
      <c r="AH21" t="s">
        <v>22</v>
      </c>
      <c r="AI21" t="s">
        <v>37</v>
      </c>
      <c r="AJ21" t="s">
        <v>65</v>
      </c>
      <c r="AK21" s="4">
        <v>0.84261838440111425</v>
      </c>
      <c r="AL21" s="4">
        <v>0.1573816155988858</v>
      </c>
    </row>
    <row r="22" spans="1:38" ht="15" thickBot="1" x14ac:dyDescent="0.35">
      <c r="A22" s="36" t="s">
        <v>22</v>
      </c>
      <c r="B22" s="30"/>
      <c r="C22" s="37">
        <f>VLOOKUP(Input!$C$8&amp;'Output - AUM band'!A22&amp;"IP",'Output - AUM band'!$AJ:$AL,2,0)</f>
        <v>0.82</v>
      </c>
      <c r="D22" s="19"/>
      <c r="E22" s="37">
        <f>VLOOKUP(Input!$C$8&amp;'Output - AUM band'!A22&amp;"IP",'Output - AUM band'!$AJ:$AL,3,0)</f>
        <v>0.18</v>
      </c>
      <c r="F22" s="19"/>
      <c r="G22" s="10"/>
      <c r="H22" s="12" t="s">
        <v>22</v>
      </c>
      <c r="I22" s="11"/>
      <c r="J22" s="14" t="str">
        <f>IFERROR(Input!C22/Input!G22,"")</f>
        <v/>
      </c>
      <c r="K22" s="11"/>
      <c r="L22" s="14" t="str">
        <f>IFERROR(Input!E22/Input!G22,"")</f>
        <v/>
      </c>
      <c r="M22" s="13"/>
      <c r="N22" s="39"/>
      <c r="O22" s="19"/>
      <c r="P22" s="40" t="str">
        <f>IFERROR(L22-E22,"")</f>
        <v/>
      </c>
      <c r="Q22" s="30"/>
      <c r="R22" s="20"/>
      <c r="AG22" t="s">
        <v>62</v>
      </c>
      <c r="AH22" t="s">
        <v>12</v>
      </c>
      <c r="AI22" t="s">
        <v>37</v>
      </c>
      <c r="AJ22" t="s">
        <v>66</v>
      </c>
      <c r="AK22" s="6">
        <v>0.74445018069179147</v>
      </c>
      <c r="AL22" s="6">
        <v>0.25451729478575114</v>
      </c>
    </row>
    <row r="23" spans="1:38" x14ac:dyDescent="0.3">
      <c r="A23" s="36"/>
      <c r="B23" s="30"/>
      <c r="C23" s="19"/>
      <c r="D23" s="19"/>
      <c r="E23" s="19"/>
      <c r="F23" s="19"/>
      <c r="G23" s="10"/>
      <c r="H23" s="12"/>
      <c r="I23" s="11"/>
      <c r="J23" s="11"/>
      <c r="K23" s="11"/>
      <c r="L23" s="11"/>
      <c r="M23" s="13"/>
      <c r="N23" s="39"/>
      <c r="O23" s="19"/>
      <c r="P23" s="21"/>
      <c r="Q23" s="30"/>
      <c r="R23" s="20"/>
      <c r="AG23" t="s">
        <v>62</v>
      </c>
      <c r="AH23" t="s">
        <v>15</v>
      </c>
      <c r="AI23" t="s">
        <v>42</v>
      </c>
      <c r="AJ23" t="s">
        <v>67</v>
      </c>
      <c r="AK23" s="4">
        <v>0.2810126582278481</v>
      </c>
      <c r="AL23" s="4">
        <v>0.71898734177215184</v>
      </c>
    </row>
    <row r="24" spans="1:38" ht="15" thickBot="1" x14ac:dyDescent="0.35">
      <c r="A24" s="36"/>
      <c r="B24" s="30"/>
      <c r="C24" s="19"/>
      <c r="D24" s="19"/>
      <c r="E24" s="19"/>
      <c r="F24" s="19"/>
      <c r="G24" s="10"/>
      <c r="H24" s="12"/>
      <c r="I24" s="11"/>
      <c r="J24" s="11"/>
      <c r="K24" s="11"/>
      <c r="L24" s="11"/>
      <c r="M24" s="13"/>
      <c r="N24" s="39"/>
      <c r="O24" s="19"/>
      <c r="P24" s="21"/>
      <c r="Q24" s="30"/>
      <c r="R24" s="20"/>
      <c r="AG24" t="s">
        <v>62</v>
      </c>
      <c r="AH24" t="s">
        <v>19</v>
      </c>
      <c r="AI24" t="s">
        <v>42</v>
      </c>
      <c r="AJ24" t="s">
        <v>68</v>
      </c>
      <c r="AK24" s="4">
        <v>0.46931407942238268</v>
      </c>
      <c r="AL24" s="4">
        <v>0.52948255114320097</v>
      </c>
    </row>
    <row r="25" spans="1:38" ht="15" thickBot="1" x14ac:dyDescent="0.35">
      <c r="A25" s="36" t="s">
        <v>12</v>
      </c>
      <c r="B25" s="30"/>
      <c r="C25" s="37">
        <f>VLOOKUP(Input!$C$8&amp;'Output - AUM band'!A25&amp;"IP",'Output - AUM band'!$AJ:$AL,2,0)</f>
        <v>0.72</v>
      </c>
      <c r="D25" s="19"/>
      <c r="E25" s="37">
        <f>VLOOKUP(Input!$C$8&amp;'Output - AUM band'!A25&amp;"IP",'Output - AUM band'!$AJ:$AL,3,0)</f>
        <v>0.28000000000000003</v>
      </c>
      <c r="F25" s="19"/>
      <c r="G25" s="10"/>
      <c r="H25" s="12" t="s">
        <v>12</v>
      </c>
      <c r="I25" s="11"/>
      <c r="J25" s="14" t="str">
        <f>IFERROR(Input!C25/Input!G25,"")</f>
        <v/>
      </c>
      <c r="K25" s="11"/>
      <c r="L25" s="14" t="str">
        <f>IFERROR(Input!E25/Input!G25,"")</f>
        <v/>
      </c>
      <c r="M25" s="13"/>
      <c r="N25" s="39"/>
      <c r="O25" s="19"/>
      <c r="P25" s="40" t="str">
        <f>IFERROR(L25-E25,"")</f>
        <v/>
      </c>
      <c r="Q25" s="30"/>
      <c r="R25" s="20"/>
      <c r="AG25" t="s">
        <v>62</v>
      </c>
      <c r="AH25" t="s">
        <v>22</v>
      </c>
      <c r="AI25" t="s">
        <v>42</v>
      </c>
      <c r="AJ25" t="s">
        <v>69</v>
      </c>
      <c r="AK25" s="4">
        <v>0.5667752442996743</v>
      </c>
      <c r="AL25" s="4">
        <v>0.43322475570032576</v>
      </c>
    </row>
    <row r="26" spans="1:38" x14ac:dyDescent="0.3">
      <c r="A26" s="18"/>
      <c r="B26" s="30"/>
      <c r="C26" s="30"/>
      <c r="D26" s="30"/>
      <c r="E26" s="30"/>
      <c r="F26" s="30"/>
      <c r="G26" s="7"/>
      <c r="H26" s="8"/>
      <c r="I26" s="8"/>
      <c r="J26" s="8"/>
      <c r="K26" s="8"/>
      <c r="L26" s="8"/>
      <c r="M26" s="9"/>
      <c r="N26" s="18"/>
      <c r="O26" s="30"/>
      <c r="P26" s="30"/>
      <c r="Q26" s="30"/>
      <c r="R26" s="20"/>
      <c r="AG26" t="s">
        <v>62</v>
      </c>
      <c r="AH26" t="s">
        <v>12</v>
      </c>
      <c r="AI26" t="s">
        <v>42</v>
      </c>
      <c r="AJ26" t="s">
        <v>70</v>
      </c>
      <c r="AK26" s="6">
        <v>0.40767634854771784</v>
      </c>
      <c r="AL26" s="6">
        <v>0.59180497925311204</v>
      </c>
    </row>
    <row r="27" spans="1:38" ht="15" thickBot="1" x14ac:dyDescent="0.35">
      <c r="A27" s="22"/>
      <c r="B27" s="24"/>
      <c r="C27" s="24"/>
      <c r="D27" s="24"/>
      <c r="E27" s="24"/>
      <c r="F27" s="24"/>
      <c r="G27" s="15"/>
      <c r="H27" s="16"/>
      <c r="I27" s="16"/>
      <c r="J27" s="16"/>
      <c r="K27" s="16"/>
      <c r="L27" s="16"/>
      <c r="M27" s="17"/>
      <c r="N27" s="22"/>
      <c r="O27" s="24"/>
      <c r="P27" s="24"/>
      <c r="Q27" s="24"/>
      <c r="R27" s="25"/>
      <c r="AG27" t="s">
        <v>71</v>
      </c>
      <c r="AH27" t="s">
        <v>15</v>
      </c>
      <c r="AI27" t="s">
        <v>37</v>
      </c>
      <c r="AJ27" t="s">
        <v>72</v>
      </c>
      <c r="AK27" s="4">
        <v>0.61956521739130432</v>
      </c>
      <c r="AL27" s="4">
        <v>0.38043478260869568</v>
      </c>
    </row>
    <row r="28" spans="1:38" ht="15" thickBot="1" x14ac:dyDescent="0.35">
      <c r="AG28" t="s">
        <v>71</v>
      </c>
      <c r="AH28" t="s">
        <v>19</v>
      </c>
      <c r="AI28" t="s">
        <v>37</v>
      </c>
      <c r="AJ28" t="s">
        <v>73</v>
      </c>
      <c r="AK28" s="4">
        <v>0.75389408099688471</v>
      </c>
      <c r="AL28" s="4">
        <v>0.24610591900311526</v>
      </c>
    </row>
    <row r="29" spans="1:38" ht="18.600000000000001" thickBot="1" x14ac:dyDescent="0.4">
      <c r="A29" s="44" t="s">
        <v>74</v>
      </c>
      <c r="B29" s="45"/>
      <c r="C29" s="45"/>
      <c r="D29" s="45"/>
      <c r="E29" s="45"/>
      <c r="F29" s="46"/>
      <c r="AG29" t="s">
        <v>71</v>
      </c>
      <c r="AH29" t="s">
        <v>22</v>
      </c>
      <c r="AI29" t="s">
        <v>37</v>
      </c>
      <c r="AJ29" t="s">
        <v>75</v>
      </c>
      <c r="AK29" s="4">
        <v>0.89323843416370108</v>
      </c>
      <c r="AL29" s="4">
        <v>0.10676156583629894</v>
      </c>
    </row>
    <row r="30" spans="1:38" ht="18.600000000000001" thickBot="1" x14ac:dyDescent="0.4">
      <c r="A30" s="44" t="str">
        <f>"Gender representation results for " &amp; Input!$C$8 &amp;  " AUM band"</f>
        <v>Gender representation results for Less than £100M AUM band</v>
      </c>
      <c r="B30" s="45"/>
      <c r="C30" s="45"/>
      <c r="D30" s="45"/>
      <c r="E30" s="45"/>
      <c r="F30" s="46"/>
      <c r="G30" s="47" t="s">
        <v>53</v>
      </c>
      <c r="H30" s="48"/>
      <c r="I30" s="48"/>
      <c r="J30" s="48"/>
      <c r="K30" s="48"/>
      <c r="L30" s="48"/>
      <c r="M30" s="49"/>
      <c r="N30" s="44" t="s">
        <v>93</v>
      </c>
      <c r="O30" s="45"/>
      <c r="P30" s="45"/>
      <c r="Q30" s="45"/>
      <c r="R30" s="46"/>
      <c r="AG30" t="s">
        <v>71</v>
      </c>
      <c r="AH30" t="s">
        <v>12</v>
      </c>
      <c r="AI30" t="s">
        <v>37</v>
      </c>
      <c r="AJ30" t="s">
        <v>76</v>
      </c>
      <c r="AK30" s="6">
        <v>0.74329896907216497</v>
      </c>
      <c r="AL30" s="6">
        <v>0.25670103092783503</v>
      </c>
    </row>
    <row r="31" spans="1:38" x14ac:dyDescent="0.3">
      <c r="A31" s="18"/>
      <c r="B31" s="30"/>
      <c r="C31" s="30"/>
      <c r="D31" s="30"/>
      <c r="E31" s="30"/>
      <c r="F31" s="30"/>
      <c r="G31" s="7"/>
      <c r="H31" s="8"/>
      <c r="I31" s="8"/>
      <c r="J31" s="8"/>
      <c r="K31" s="8"/>
      <c r="L31" s="8"/>
      <c r="M31" s="9"/>
      <c r="N31" s="18"/>
      <c r="O31" s="30"/>
      <c r="P31" s="30"/>
      <c r="Q31" s="30"/>
      <c r="R31" s="20"/>
      <c r="AG31" t="s">
        <v>71</v>
      </c>
      <c r="AH31" t="s">
        <v>15</v>
      </c>
      <c r="AI31" t="s">
        <v>42</v>
      </c>
      <c r="AJ31" t="s">
        <v>77</v>
      </c>
      <c r="AK31" s="4">
        <v>0.31316725978647686</v>
      </c>
      <c r="AL31" s="4">
        <v>0.68683274021352314</v>
      </c>
    </row>
    <row r="32" spans="1:38" x14ac:dyDescent="0.3">
      <c r="A32" s="18"/>
      <c r="B32" s="30"/>
      <c r="C32" s="21" t="s">
        <v>35</v>
      </c>
      <c r="D32" s="19"/>
      <c r="E32" s="21" t="s">
        <v>36</v>
      </c>
      <c r="F32" s="19"/>
      <c r="G32" s="10"/>
      <c r="H32" s="11"/>
      <c r="I32" s="11"/>
      <c r="J32" s="12" t="s">
        <v>35</v>
      </c>
      <c r="K32" s="11"/>
      <c r="L32" s="12" t="s">
        <v>36</v>
      </c>
      <c r="M32" s="13"/>
      <c r="N32" s="39"/>
      <c r="O32" s="19"/>
      <c r="P32" s="21" t="s">
        <v>36</v>
      </c>
      <c r="Q32" s="19"/>
      <c r="R32" s="20"/>
      <c r="AG32" t="s">
        <v>71</v>
      </c>
      <c r="AH32" t="s">
        <v>19</v>
      </c>
      <c r="AI32" t="s">
        <v>42</v>
      </c>
      <c r="AJ32" t="s">
        <v>78</v>
      </c>
      <c r="AK32" s="4">
        <v>0.50398406374501992</v>
      </c>
      <c r="AL32" s="4">
        <v>0.49601593625498008</v>
      </c>
    </row>
    <row r="33" spans="1:38" ht="15" thickBot="1" x14ac:dyDescent="0.35">
      <c r="A33" s="18"/>
      <c r="B33" s="30"/>
      <c r="C33" s="30"/>
      <c r="D33" s="30"/>
      <c r="E33" s="30"/>
      <c r="F33" s="30"/>
      <c r="G33" s="7"/>
      <c r="H33" s="8"/>
      <c r="I33" s="8"/>
      <c r="J33" s="8"/>
      <c r="K33" s="8"/>
      <c r="L33" s="8"/>
      <c r="M33" s="9"/>
      <c r="N33" s="18"/>
      <c r="O33" s="30"/>
      <c r="P33" s="30"/>
      <c r="Q33" s="30"/>
      <c r="R33" s="20"/>
      <c r="AG33" t="s">
        <v>71</v>
      </c>
      <c r="AH33" t="s">
        <v>22</v>
      </c>
      <c r="AI33" t="s">
        <v>42</v>
      </c>
      <c r="AJ33" t="s">
        <v>79</v>
      </c>
      <c r="AK33" s="4">
        <v>0.67226890756302526</v>
      </c>
      <c r="AL33" s="4">
        <v>0.32773109243697479</v>
      </c>
    </row>
    <row r="34" spans="1:38" ht="15" thickBot="1" x14ac:dyDescent="0.35">
      <c r="A34" s="36" t="s">
        <v>15</v>
      </c>
      <c r="B34" s="30"/>
      <c r="C34" s="37">
        <f>VLOOKUP(Input!$C$8&amp;'Output - AUM band'!A16&amp;"NIP",'Output - AUM band'!$AJ:$AL,2,0)</f>
        <v>0.38</v>
      </c>
      <c r="D34" s="19"/>
      <c r="E34" s="38">
        <f>VLOOKUP(Input!$C$8&amp;'Output - AUM band'!A16&amp;"NIP",'Output - AUM band'!$AJ:$AL,3,0)</f>
        <v>0.62</v>
      </c>
      <c r="F34" s="19"/>
      <c r="G34" s="10"/>
      <c r="H34" s="12"/>
      <c r="I34" s="11"/>
      <c r="J34" s="14" t="str">
        <f>IFERROR(Input!C33/Input!G33,"")</f>
        <v/>
      </c>
      <c r="K34" s="11"/>
      <c r="L34" s="14" t="str">
        <f>IFERROR(Input!E33/Input!G33,"")</f>
        <v/>
      </c>
      <c r="M34" s="13"/>
      <c r="N34" s="39"/>
      <c r="O34" s="19"/>
      <c r="P34" s="40" t="str">
        <f>IFERROR(L34-E34,"")</f>
        <v/>
      </c>
      <c r="Q34" s="30"/>
      <c r="R34" s="20"/>
      <c r="AG34" t="s">
        <v>71</v>
      </c>
      <c r="AH34" t="s">
        <v>12</v>
      </c>
      <c r="AI34" t="s">
        <v>42</v>
      </c>
      <c r="AJ34" t="s">
        <v>80</v>
      </c>
      <c r="AK34" s="6">
        <v>0.43026204564666104</v>
      </c>
      <c r="AL34" s="6">
        <v>0.56973795435333896</v>
      </c>
    </row>
    <row r="35" spans="1:38" x14ac:dyDescent="0.3">
      <c r="A35" s="36"/>
      <c r="B35" s="30"/>
      <c r="C35" s="19"/>
      <c r="D35" s="19"/>
      <c r="E35" s="19"/>
      <c r="F35" s="19"/>
      <c r="G35" s="10"/>
      <c r="H35" s="12"/>
      <c r="I35" s="11"/>
      <c r="J35" s="11"/>
      <c r="K35" s="11"/>
      <c r="L35" s="11"/>
      <c r="M35" s="13"/>
      <c r="N35" s="39"/>
      <c r="O35" s="19"/>
      <c r="P35" s="21"/>
      <c r="Q35" s="30"/>
      <c r="R35" s="20"/>
      <c r="AG35" t="s">
        <v>81</v>
      </c>
      <c r="AH35" t="s">
        <v>15</v>
      </c>
      <c r="AI35" t="s">
        <v>37</v>
      </c>
      <c r="AJ35" t="s">
        <v>82</v>
      </c>
      <c r="AK35" s="4">
        <v>0.61833855799373039</v>
      </c>
      <c r="AL35" s="4">
        <v>0.38087774294670845</v>
      </c>
    </row>
    <row r="36" spans="1:38" ht="15" thickBot="1" x14ac:dyDescent="0.35">
      <c r="A36" s="36"/>
      <c r="B36" s="30"/>
      <c r="C36" s="19"/>
      <c r="D36" s="19"/>
      <c r="E36" s="19"/>
      <c r="F36" s="19"/>
      <c r="G36" s="10"/>
      <c r="H36" s="12"/>
      <c r="I36" s="11"/>
      <c r="J36" s="11"/>
      <c r="K36" s="11"/>
      <c r="L36" s="11"/>
      <c r="M36" s="13"/>
      <c r="N36" s="39"/>
      <c r="O36" s="19"/>
      <c r="P36" s="21"/>
      <c r="Q36" s="30"/>
      <c r="R36" s="20"/>
      <c r="AG36" t="s">
        <v>81</v>
      </c>
      <c r="AH36" t="s">
        <v>19</v>
      </c>
      <c r="AI36" t="s">
        <v>37</v>
      </c>
      <c r="AJ36" t="s">
        <v>83</v>
      </c>
      <c r="AK36" s="4">
        <v>0.7285198555956679</v>
      </c>
      <c r="AL36" s="4">
        <v>0.2700361010830325</v>
      </c>
    </row>
    <row r="37" spans="1:38" ht="15" thickBot="1" x14ac:dyDescent="0.35">
      <c r="A37" s="36" t="s">
        <v>19</v>
      </c>
      <c r="B37" s="30"/>
      <c r="C37" s="37">
        <f>VLOOKUP(Input!$C$8&amp;'Output - AUM band'!A19&amp;"NIP",'Output - AUM band'!$AJ:$AL,2,0)</f>
        <v>0.45</v>
      </c>
      <c r="D37" s="19"/>
      <c r="E37" s="38">
        <f>VLOOKUP(Input!$C$8&amp;'Output - AUM band'!A19&amp;"NIP",'Output - AUM band'!$AJ:$AL,3,0)</f>
        <v>0.55000000000000004</v>
      </c>
      <c r="F37" s="19"/>
      <c r="G37" s="10"/>
      <c r="H37" s="12"/>
      <c r="I37" s="11"/>
      <c r="J37" s="14" t="str">
        <f>IFERROR(Input!C36/Input!G36,"")</f>
        <v/>
      </c>
      <c r="K37" s="11"/>
      <c r="L37" s="14" t="str">
        <f>IFERROR(Input!E36/Input!G36,"")</f>
        <v/>
      </c>
      <c r="M37" s="13"/>
      <c r="N37" s="39"/>
      <c r="O37" s="19"/>
      <c r="P37" s="40" t="str">
        <f>IFERROR(L37-E37,"")</f>
        <v/>
      </c>
      <c r="Q37" s="30"/>
      <c r="R37" s="20"/>
      <c r="AG37" t="s">
        <v>81</v>
      </c>
      <c r="AH37" t="s">
        <v>22</v>
      </c>
      <c r="AI37" t="s">
        <v>37</v>
      </c>
      <c r="AJ37" t="s">
        <v>84</v>
      </c>
      <c r="AK37" s="4">
        <v>0.84658454647256443</v>
      </c>
      <c r="AL37" s="4">
        <v>0.1534154535274356</v>
      </c>
    </row>
    <row r="38" spans="1:38" x14ac:dyDescent="0.3">
      <c r="A38" s="36"/>
      <c r="B38" s="30"/>
      <c r="C38" s="19"/>
      <c r="D38" s="19"/>
      <c r="E38" s="19"/>
      <c r="F38" s="19"/>
      <c r="G38" s="10"/>
      <c r="H38" s="12"/>
      <c r="I38" s="11"/>
      <c r="J38" s="11"/>
      <c r="K38" s="11"/>
      <c r="L38" s="11"/>
      <c r="M38" s="13"/>
      <c r="N38" s="39"/>
      <c r="O38" s="19"/>
      <c r="P38" s="21"/>
      <c r="Q38" s="30"/>
      <c r="R38" s="20"/>
      <c r="AG38" t="s">
        <v>81</v>
      </c>
      <c r="AH38" t="s">
        <v>12</v>
      </c>
      <c r="AI38" t="s">
        <v>37</v>
      </c>
      <c r="AJ38" t="s">
        <v>85</v>
      </c>
      <c r="AK38" s="6">
        <v>0.71862689926842993</v>
      </c>
      <c r="AL38" s="6">
        <v>0.28052898142937538</v>
      </c>
    </row>
    <row r="39" spans="1:38" ht="15" thickBot="1" x14ac:dyDescent="0.35">
      <c r="A39" s="36"/>
      <c r="B39" s="30"/>
      <c r="C39" s="19"/>
      <c r="D39" s="19"/>
      <c r="E39" s="19"/>
      <c r="F39" s="19"/>
      <c r="G39" s="10"/>
      <c r="H39" s="12"/>
      <c r="I39" s="11"/>
      <c r="J39" s="11"/>
      <c r="K39" s="11"/>
      <c r="L39" s="11"/>
      <c r="M39" s="13"/>
      <c r="N39" s="39"/>
      <c r="O39" s="19"/>
      <c r="P39" s="21"/>
      <c r="Q39" s="30"/>
      <c r="R39" s="20"/>
      <c r="AG39" t="s">
        <v>81</v>
      </c>
      <c r="AH39" t="s">
        <v>15</v>
      </c>
      <c r="AI39" t="s">
        <v>42</v>
      </c>
      <c r="AJ39" t="s">
        <v>86</v>
      </c>
      <c r="AK39" s="4">
        <v>0.25174013921113692</v>
      </c>
      <c r="AL39" s="4">
        <v>0.7453596287703016</v>
      </c>
    </row>
    <row r="40" spans="1:38" ht="15" thickBot="1" x14ac:dyDescent="0.35">
      <c r="A40" s="36" t="s">
        <v>22</v>
      </c>
      <c r="B40" s="30"/>
      <c r="C40" s="37">
        <f>VLOOKUP(Input!$C$8&amp;'Output - AUM band'!A22&amp;"NIP",'Output - AUM band'!$AJ:$AL,2,0)</f>
        <v>0.5</v>
      </c>
      <c r="D40" s="19"/>
      <c r="E40" s="38">
        <f>VLOOKUP(Input!$C$8&amp;'Output - AUM band'!A22&amp;"NIP",'Output - AUM band'!$AJ:$AL,3,0)</f>
        <v>0.5</v>
      </c>
      <c r="F40" s="19"/>
      <c r="G40" s="10"/>
      <c r="H40" s="12"/>
      <c r="I40" s="11"/>
      <c r="J40" s="14" t="str">
        <f>IFERROR(Input!C39/Input!G39,"")</f>
        <v/>
      </c>
      <c r="K40" s="11"/>
      <c r="L40" s="14" t="str">
        <f>IFERROR(Input!E39/Input!G39,"")</f>
        <v/>
      </c>
      <c r="M40" s="13"/>
      <c r="N40" s="39"/>
      <c r="O40" s="19"/>
      <c r="P40" s="40" t="str">
        <f>IFERROR(L40-E40,"")</f>
        <v/>
      </c>
      <c r="Q40" s="30"/>
      <c r="R40" s="20"/>
      <c r="AG40" t="s">
        <v>81</v>
      </c>
      <c r="AH40" t="s">
        <v>19</v>
      </c>
      <c r="AI40" t="s">
        <v>42</v>
      </c>
      <c r="AJ40" t="s">
        <v>87</v>
      </c>
      <c r="AK40" s="4">
        <v>0.52861230329041486</v>
      </c>
      <c r="AL40" s="4">
        <v>0.47138769670958514</v>
      </c>
    </row>
    <row r="41" spans="1:38" x14ac:dyDescent="0.3">
      <c r="A41" s="36"/>
      <c r="B41" s="30"/>
      <c r="C41" s="19"/>
      <c r="D41" s="19"/>
      <c r="E41" s="19"/>
      <c r="F41" s="19"/>
      <c r="G41" s="10"/>
      <c r="H41" s="12"/>
      <c r="I41" s="11"/>
      <c r="J41" s="11"/>
      <c r="K41" s="11"/>
      <c r="L41" s="11"/>
      <c r="M41" s="13"/>
      <c r="N41" s="39"/>
      <c r="O41" s="19"/>
      <c r="P41" s="21"/>
      <c r="Q41" s="30"/>
      <c r="R41" s="20"/>
      <c r="AG41" t="s">
        <v>81</v>
      </c>
      <c r="AH41" t="s">
        <v>22</v>
      </c>
      <c r="AI41" t="s">
        <v>42</v>
      </c>
      <c r="AJ41" t="s">
        <v>88</v>
      </c>
      <c r="AK41" s="4">
        <v>0.6151685393258427</v>
      </c>
      <c r="AL41" s="4">
        <v>0.3848314606741573</v>
      </c>
    </row>
    <row r="42" spans="1:38" ht="15" thickBot="1" x14ac:dyDescent="0.35">
      <c r="A42" s="36"/>
      <c r="B42" s="30"/>
      <c r="C42" s="19"/>
      <c r="D42" s="19"/>
      <c r="E42" s="19"/>
      <c r="F42" s="19"/>
      <c r="G42" s="10"/>
      <c r="H42" s="12"/>
      <c r="I42" s="11"/>
      <c r="J42" s="11"/>
      <c r="K42" s="11"/>
      <c r="L42" s="11"/>
      <c r="M42" s="13"/>
      <c r="N42" s="39"/>
      <c r="O42" s="19"/>
      <c r="P42" s="21"/>
      <c r="Q42" s="30"/>
      <c r="R42" s="20"/>
      <c r="AG42" t="s">
        <v>81</v>
      </c>
      <c r="AH42" t="s">
        <v>12</v>
      </c>
      <c r="AI42" t="s">
        <v>42</v>
      </c>
      <c r="AJ42" t="s">
        <v>89</v>
      </c>
      <c r="AK42" s="6">
        <v>0.40023001725129387</v>
      </c>
      <c r="AL42" s="6">
        <v>0.59833237492811964</v>
      </c>
    </row>
    <row r="43" spans="1:38" ht="15" thickBot="1" x14ac:dyDescent="0.35">
      <c r="A43" s="36" t="s">
        <v>12</v>
      </c>
      <c r="B43" s="30"/>
      <c r="C43" s="37">
        <f>VLOOKUP(Input!$C$8&amp;'Output - AUM band'!A25&amp;"NIP",'Output - AUM band'!$AJ:$AL,2,0)</f>
        <v>0.44</v>
      </c>
      <c r="D43" s="19"/>
      <c r="E43" s="38">
        <f>VLOOKUP(Input!$C$8&amp;'Output - AUM band'!A25&amp;"NIP",'Output - AUM band'!$AJ:$AL,3,0)</f>
        <v>0.56000000000000005</v>
      </c>
      <c r="F43" s="19"/>
      <c r="G43" s="10"/>
      <c r="H43" s="12"/>
      <c r="I43" s="11"/>
      <c r="J43" s="14" t="str">
        <f>IFERROR(Input!C42/Input!G42,"")</f>
        <v/>
      </c>
      <c r="K43" s="11"/>
      <c r="L43" s="14" t="str">
        <f>IFERROR(Input!E42/Input!G42,"")</f>
        <v/>
      </c>
      <c r="M43" s="13"/>
      <c r="N43" s="39"/>
      <c r="O43" s="19"/>
      <c r="P43" s="40" t="str">
        <f>IFERROR(L43-E43,"")</f>
        <v/>
      </c>
      <c r="Q43" s="30"/>
      <c r="R43" s="20"/>
    </row>
    <row r="44" spans="1:38" x14ac:dyDescent="0.3">
      <c r="A44" s="18"/>
      <c r="B44" s="30"/>
      <c r="C44" s="30"/>
      <c r="D44" s="30"/>
      <c r="E44" s="30"/>
      <c r="F44" s="30"/>
      <c r="G44" s="7"/>
      <c r="H44" s="8"/>
      <c r="I44" s="8"/>
      <c r="J44" s="8"/>
      <c r="K44" s="8"/>
      <c r="L44" s="8"/>
      <c r="M44" s="9"/>
      <c r="N44" s="18"/>
      <c r="O44" s="30"/>
      <c r="P44" s="30"/>
      <c r="Q44" s="30"/>
      <c r="R44" s="20"/>
    </row>
    <row r="45" spans="1:38" ht="15" thickBot="1" x14ac:dyDescent="0.35">
      <c r="A45" s="22"/>
      <c r="B45" s="24"/>
      <c r="C45" s="24"/>
      <c r="D45" s="24"/>
      <c r="E45" s="24"/>
      <c r="F45" s="24"/>
      <c r="G45" s="15"/>
      <c r="H45" s="16"/>
      <c r="I45" s="16"/>
      <c r="J45" s="16"/>
      <c r="K45" s="16"/>
      <c r="L45" s="16"/>
      <c r="M45" s="17"/>
      <c r="N45" s="22"/>
      <c r="O45" s="24"/>
      <c r="P45" s="24"/>
      <c r="Q45" s="24"/>
      <c r="R45" s="25"/>
    </row>
    <row r="47" spans="1:38" x14ac:dyDescent="0.3">
      <c r="A47" s="3" t="s">
        <v>90</v>
      </c>
    </row>
  </sheetData>
  <sheetProtection algorithmName="SHA-512" hashValue="8mZgBMuC7JkLTdlCdQ+eB4vOIPMQUvXr30pxj1BJ4XrI/lIRvCzUytVCkz+0TZ1KtZJntxZtg91z9sb92HsKhw==" saltValue="tlU/QFGXAIodBsg6/mArNA==" spinCount="100000" sheet="1" objects="1" scenarios="1" selectLockedCells="1" selectUnlockedCells="1"/>
  <mergeCells count="8">
    <mergeCell ref="A30:F30"/>
    <mergeCell ref="G30:M30"/>
    <mergeCell ref="N30:R30"/>
    <mergeCell ref="A11:F11"/>
    <mergeCell ref="A29:F29"/>
    <mergeCell ref="A12:F12"/>
    <mergeCell ref="G12:M12"/>
    <mergeCell ref="N12:R12"/>
  </mergeCells>
  <conditionalFormatting sqref="L16">
    <cfRule type="expression" dxfId="15" priority="15">
      <formula>L16&lt;E16</formula>
    </cfRule>
    <cfRule type="expression" dxfId="14" priority="17">
      <formula>L16&gt;E16</formula>
    </cfRule>
  </conditionalFormatting>
  <conditionalFormatting sqref="L19">
    <cfRule type="expression" dxfId="13" priority="13">
      <formula>L19&lt;E19</formula>
    </cfRule>
    <cfRule type="expression" dxfId="12" priority="14">
      <formula>L19&gt;E19</formula>
    </cfRule>
  </conditionalFormatting>
  <conditionalFormatting sqref="L22">
    <cfRule type="expression" dxfId="11" priority="11">
      <formula>L22&lt;E22</formula>
    </cfRule>
    <cfRule type="expression" dxfId="10" priority="12">
      <formula>L22&gt;E22</formula>
    </cfRule>
  </conditionalFormatting>
  <conditionalFormatting sqref="L25">
    <cfRule type="expression" dxfId="9" priority="9">
      <formula>L25&lt;E25</formula>
    </cfRule>
    <cfRule type="expression" dxfId="8" priority="10">
      <formula>L25&gt;E25</formula>
    </cfRule>
  </conditionalFormatting>
  <conditionalFormatting sqref="L34">
    <cfRule type="expression" dxfId="7" priority="7">
      <formula>L34&lt;E34</formula>
    </cfRule>
    <cfRule type="expression" dxfId="6" priority="8">
      <formula>L34&gt;E34</formula>
    </cfRule>
  </conditionalFormatting>
  <conditionalFormatting sqref="L37">
    <cfRule type="expression" dxfId="5" priority="5">
      <formula>L37&lt;E37</formula>
    </cfRule>
    <cfRule type="expression" dxfId="4" priority="6">
      <formula>L37&gt;E37</formula>
    </cfRule>
  </conditionalFormatting>
  <conditionalFormatting sqref="L40">
    <cfRule type="expression" dxfId="3" priority="3">
      <formula>L40&lt;E40</formula>
    </cfRule>
    <cfRule type="expression" dxfId="2" priority="4">
      <formula>L40&gt;E40</formula>
    </cfRule>
  </conditionalFormatting>
  <conditionalFormatting sqref="L43">
    <cfRule type="expression" dxfId="1" priority="1">
      <formula>L43&lt;E43</formula>
    </cfRule>
    <cfRule type="expression" dxfId="0" priority="2">
      <formula>L43&gt;E43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FA956E64CD3E4D9C72A44F1A6CFB6E" ma:contentTypeVersion="15" ma:contentTypeDescription="Create a new document." ma:contentTypeScope="" ma:versionID="fcd63f791b169c0c7391440ffe150e64">
  <xsd:schema xmlns:xsd="http://www.w3.org/2001/XMLSchema" xmlns:xs="http://www.w3.org/2001/XMLSchema" xmlns:p="http://schemas.microsoft.com/office/2006/metadata/properties" xmlns:ns2="b65691b1-0481-4ca6-b76a-dc3ae0c0db13" xmlns:ns3="8d58213b-690a-4f05-96a7-f9027d42f364" targetNamespace="http://schemas.microsoft.com/office/2006/metadata/properties" ma:root="true" ma:fieldsID="d7225b4369227f0205d1560bbd8e827d" ns2:_="" ns3:_="">
    <xsd:import namespace="b65691b1-0481-4ca6-b76a-dc3ae0c0db13"/>
    <xsd:import namespace="8d58213b-690a-4f05-96a7-f9027d42f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91b1-0481-4ca6-b76a-dc3ae0c0db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8a28f9-7315-44a4-9540-789d1a8b9d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8213b-690a-4f05-96a7-f9027d42f3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16578cf-67b6-4fb1-a76c-0b38adad341c}" ma:internalName="TaxCatchAll" ma:showField="CatchAllData" ma:web="8d58213b-690a-4f05-96a7-f9027d42f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58213b-690a-4f05-96a7-f9027d42f364" xsi:nil="true"/>
    <lcf76f155ced4ddcb4097134ff3c332f xmlns="b65691b1-0481-4ca6-b76a-dc3ae0c0db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53FA20-2969-4CAC-B7E3-84D229374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691b1-0481-4ca6-b76a-dc3ae0c0db13"/>
    <ds:schemaRef ds:uri="8d58213b-690a-4f05-96a7-f9027d42f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2D52E-267B-46DE-8DF3-692FD42E13A8}">
  <ds:schemaRefs>
    <ds:schemaRef ds:uri="http://schemas.microsoft.com/office/2006/metadata/properties"/>
    <ds:schemaRef ds:uri="http://schemas.microsoft.com/office/infopath/2007/PartnerControls"/>
    <ds:schemaRef ds:uri="8d58213b-690a-4f05-96a7-f9027d42f364"/>
    <ds:schemaRef ds:uri="b65691b1-0481-4ca6-b76a-dc3ae0c0db13"/>
  </ds:schemaRefs>
</ds:datastoreItem>
</file>

<file path=customXml/itemProps3.xml><?xml version="1.0" encoding="utf-8"?>
<ds:datastoreItem xmlns:ds="http://schemas.openxmlformats.org/officeDocument/2006/customXml" ds:itemID="{B45530BE-8F81-4F3B-A85D-7351BE1BE9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</vt:lpstr>
      <vt:lpstr>Output - UK market</vt:lpstr>
      <vt:lpstr>Output - AUM band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Greene</dc:creator>
  <cp:keywords/>
  <dc:description/>
  <cp:lastModifiedBy>Oliver Greene</cp:lastModifiedBy>
  <cp:revision/>
  <dcterms:created xsi:type="dcterms:W3CDTF">2024-08-13T12:23:55Z</dcterms:created>
  <dcterms:modified xsi:type="dcterms:W3CDTF">2025-02-26T13:04:15Z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0x010100D1FA956E64CD3E4D9C72A44F1A6CFB6E</vt:lpwstr>
  </property>
  <property fmtid="{D5CDD505-2E9C-101B-9397-08002B2CF9AE}" pid="3" name="MediaServiceImageTags">
    <vt:lpwstr/>
  </property>
</Properties>
</file>