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vel20.sharepoint.com/New Exec Team/Industry Impact/Research/03_Live_projects/04_EU_gender_report_2022/2021_22_Gender_balance_analysis/Comparison_tool/"/>
    </mc:Choice>
  </mc:AlternateContent>
  <xr:revisionPtr revIDLastSave="0" documentId="8_{F96A911F-35E0-444C-A9A8-4D7A19E27AC3}" xr6:coauthVersionLast="47" xr6:coauthVersionMax="47" xr10:uidLastSave="{00000000-0000-0000-0000-000000000000}"/>
  <workbookProtection workbookAlgorithmName="SHA-512" workbookHashValue="Bl70ZpoN9NGp4vKUADH2QIJbtcyNjfeyucR0fjz0GT65qoXeUnzYLyipfGeGGgvDM0x23k80IouwyuuK3U5UGw==" workbookSaltValue="Y/Z4VBKLv9+J3cbn/3QQ/g==" workbookSpinCount="100000" lockStructure="1"/>
  <bookViews>
    <workbookView xWindow="28692" yWindow="-108" windowWidth="29016" windowHeight="15816" xr2:uid="{79069817-1763-4BF4-BD0B-AC41127DE1B0}"/>
  </bookViews>
  <sheets>
    <sheet name="Input" sheetId="12" r:id="rId1"/>
    <sheet name="Survey comparison" sheetId="5" r:id="rId2"/>
  </sheets>
  <definedNames>
    <definedName name="_xlnm.Print_Area" localSheetId="0">Input!$A$1:$H$28</definedName>
    <definedName name="Z_AB0FE565_D09D_46CD_8AAD_EC704A89D3C3_.wvu.Cols" localSheetId="1" hidden="1">'Survey comparison'!$U:$X</definedName>
    <definedName name="Z_AB0FE565_D09D_46CD_8AAD_EC704A89D3C3_.wvu.PrintArea" localSheetId="0" hidden="1">Input!$A$1:$H$28</definedName>
  </definedNames>
  <calcPr calcId="191028"/>
  <customWorkbookViews>
    <customWorkbookView name="test" guid="{AB0FE565-D09D-46CD-8AAD-EC704A89D3C3}" maximized="1" xWindow="2391" yWindow="-9" windowWidth="2418" windowHeight="1318" activeSheetId="1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2" l="1"/>
  <c r="D24" i="12"/>
  <c r="D4" i="5" l="1"/>
  <c r="G13" i="5"/>
  <c r="J9" i="5" l="1"/>
  <c r="S9" i="5"/>
  <c r="P9" i="5"/>
  <c r="M9" i="5"/>
  <c r="J7" i="5"/>
  <c r="P7" i="5"/>
  <c r="X15" i="5"/>
  <c r="Q15" i="5" s="1"/>
  <c r="X17" i="5"/>
  <c r="Q17" i="5" s="1"/>
  <c r="W13" i="5"/>
  <c r="P13" i="5" s="1"/>
  <c r="W15" i="5"/>
  <c r="P15" i="5" s="1"/>
  <c r="W17" i="5"/>
  <c r="P17" i="5" s="1"/>
  <c r="X13" i="5"/>
  <c r="Q13" i="5" s="1"/>
  <c r="D6" i="5"/>
  <c r="P10" i="5" l="1"/>
  <c r="J10" i="5"/>
  <c r="U13" i="5"/>
  <c r="J13" i="5" s="1"/>
  <c r="M10" i="5"/>
  <c r="S10" i="5"/>
  <c r="U17" i="5"/>
  <c r="J17" i="5" s="1"/>
  <c r="U15" i="5"/>
  <c r="J15" i="5" s="1"/>
  <c r="V17" i="5"/>
  <c r="K17" i="5" s="1"/>
  <c r="V13" i="5"/>
  <c r="K13" i="5" s="1"/>
  <c r="V15" i="5"/>
  <c r="K15" i="5" s="1"/>
  <c r="G17" i="5"/>
  <c r="G15" i="5"/>
  <c r="E17" i="5"/>
  <c r="E15" i="5"/>
  <c r="E13" i="5"/>
  <c r="H22" i="12"/>
  <c r="H20" i="12"/>
  <c r="H18" i="12"/>
  <c r="H24" i="12" l="1"/>
  <c r="D17" i="5"/>
  <c r="D13" i="5"/>
  <c r="D15" i="5"/>
  <c r="G19" i="5" l="1"/>
  <c r="E19" i="5"/>
  <c r="F15" i="5"/>
  <c r="S15" i="5" s="1"/>
  <c r="F13" i="5"/>
  <c r="S13" i="5" l="1"/>
  <c r="M13" i="5"/>
  <c r="M15" i="5"/>
  <c r="H17" i="5"/>
  <c r="F17" i="5"/>
  <c r="H13" i="5"/>
  <c r="H15" i="5"/>
  <c r="D19" i="5"/>
  <c r="H19" i="5" s="1"/>
  <c r="T13" i="5" l="1"/>
  <c r="N13" i="5"/>
  <c r="N15" i="5"/>
  <c r="T15" i="5"/>
  <c r="N17" i="5"/>
  <c r="T17" i="5"/>
  <c r="M17" i="5"/>
  <c r="S17" i="5"/>
  <c r="F19" i="5"/>
</calcChain>
</file>

<file path=xl/sharedStrings.xml><?xml version="1.0" encoding="utf-8"?>
<sst xmlns="http://schemas.openxmlformats.org/spreadsheetml/2006/main" count="1329" uniqueCount="1147">
  <si>
    <r>
      <t>Please select your</t>
    </r>
    <r>
      <rPr>
        <b/>
        <sz val="12"/>
        <color theme="1"/>
        <rFont val="Calibri"/>
        <family val="2"/>
        <scheme val="minor"/>
      </rPr>
      <t xml:space="preserve"> Country </t>
    </r>
    <r>
      <rPr>
        <sz val="12"/>
        <color theme="1"/>
        <rFont val="Calibri"/>
        <family val="2"/>
        <scheme val="minor"/>
      </rPr>
      <t>and</t>
    </r>
    <r>
      <rPr>
        <b/>
        <sz val="12"/>
        <color theme="1"/>
        <rFont val="Calibri"/>
        <family val="2"/>
        <scheme val="minor"/>
      </rPr>
      <t xml:space="preserve"> AUM size</t>
    </r>
    <r>
      <rPr>
        <sz val="12"/>
        <color theme="1"/>
        <rFont val="Calibri"/>
        <family val="2"/>
        <scheme val="minor"/>
      </rPr>
      <t xml:space="preserve"> before entering raw data into the Red boxes.</t>
    </r>
  </si>
  <si>
    <t>COUNTRY</t>
  </si>
  <si>
    <t>Please select one:</t>
  </si>
  <si>
    <t>AUM SIZE:</t>
  </si>
  <si>
    <t>Function of staff (by Number of FTE) across gender and seniority:</t>
  </si>
  <si>
    <t>Male</t>
  </si>
  <si>
    <t xml:space="preserve">Female </t>
  </si>
  <si>
    <t>Total</t>
  </si>
  <si>
    <t>Investment Professionals - Senior</t>
  </si>
  <si>
    <t>Investment Professionals - Mid</t>
  </si>
  <si>
    <t>Investment Professionals - Junior</t>
  </si>
  <si>
    <t>TOTAL</t>
  </si>
  <si>
    <t>Note: No data tool currently available for Poland, Netherlands or Spain.</t>
  </si>
  <si>
    <r>
      <rPr>
        <b/>
        <sz val="11"/>
        <rFont val="Calibri"/>
        <family val="2"/>
        <scheme val="minor"/>
      </rPr>
      <t>Note: This tool should be used in conjunction with the</t>
    </r>
    <r>
      <rPr>
        <u/>
        <sz val="11"/>
        <color theme="10"/>
        <rFont val="Calibri"/>
        <family val="2"/>
        <scheme val="minor"/>
      </rPr>
      <t xml:space="preserve"> Level 20 Gender Diversity Report 2022</t>
    </r>
  </si>
  <si>
    <t>Concat</t>
  </si>
  <si>
    <t>Data</t>
  </si>
  <si>
    <t>Concat - n</t>
  </si>
  <si>
    <t>GermanyInvestment ProfessionalMaleSeniorPlease select one:</t>
  </si>
  <si>
    <t>Select AUM</t>
  </si>
  <si>
    <t>AustriaPlease select one:</t>
  </si>
  <si>
    <t>Austria</t>
  </si>
  <si>
    <t>AUM &lt;£100m</t>
  </si>
  <si>
    <t>GermanyInvestment ProfessionalMaleMidPlease select one:</t>
  </si>
  <si>
    <t>AustriaAUM &lt;£100m</t>
  </si>
  <si>
    <t>Denmark</t>
  </si>
  <si>
    <t>AUM £100-£500m</t>
  </si>
  <si>
    <t>GermanyInvestment ProfessionalMaleJuniorPlease select one:</t>
  </si>
  <si>
    <t>AustriaAUM £100-£500m</t>
  </si>
  <si>
    <t>Finland</t>
  </si>
  <si>
    <t>AUM £500m-£5bn</t>
  </si>
  <si>
    <t>GermanyInvestment ProfessionalFemaleSeniorPlease select one:</t>
  </si>
  <si>
    <t>AustriaAUM £500m-£5bn</t>
  </si>
  <si>
    <t>France</t>
  </si>
  <si>
    <t>AUM £5bn-£15bn</t>
  </si>
  <si>
    <t>GermanyInvestment ProfessionalFemaleMidPlease select one:</t>
  </si>
  <si>
    <t>AustriaAUM £5bn-£15bn</t>
  </si>
  <si>
    <t>Germany</t>
  </si>
  <si>
    <t>AUM &gt;£15bn</t>
  </si>
  <si>
    <t>GermanyInvestment ProfessionalFemaleJuniorPlease select one:</t>
  </si>
  <si>
    <t>AustriaAUM &gt;£15bn</t>
  </si>
  <si>
    <t>Ireland</t>
  </si>
  <si>
    <t>GermanyNon Investment ProfessionalMaleSeniorPlease select one:</t>
  </si>
  <si>
    <t>AustriaTotal</t>
  </si>
  <si>
    <t>Italy</t>
  </si>
  <si>
    <t>European average</t>
  </si>
  <si>
    <t>GermanyNon Investment ProfessionalMaleMidPlease select one:</t>
  </si>
  <si>
    <t>DenmarkPlease select one:</t>
  </si>
  <si>
    <t>Norway</t>
  </si>
  <si>
    <t>Investment Professional</t>
  </si>
  <si>
    <t>%</t>
  </si>
  <si>
    <t>Female</t>
  </si>
  <si>
    <t>GermanyNon Investment ProfessionalMaleJuniorPlease select one:</t>
  </si>
  <si>
    <t>DenmarkAUM &lt;£100m</t>
  </si>
  <si>
    <t>Sweden</t>
  </si>
  <si>
    <t>Male %</t>
  </si>
  <si>
    <t>Female %</t>
  </si>
  <si>
    <t>GermanyNon Investment ProfessionalFemaleSeniorPlease select one:</t>
  </si>
  <si>
    <t>DenmarkAUM £100-£500m</t>
  </si>
  <si>
    <t>Switzerland</t>
  </si>
  <si>
    <t>GermanyNon Investment ProfessionalFemaleMidPlease select one:</t>
  </si>
  <si>
    <t>DenmarkAUM £500m-£5bn</t>
  </si>
  <si>
    <t>Senior</t>
  </si>
  <si>
    <t>GermanyNon Investment ProfessionalFemaleJuniorPlease select one:</t>
  </si>
  <si>
    <t>DenmarkAUM £5bn-£15bn</t>
  </si>
  <si>
    <t>GermanyInvestment ProfessionalMaleSeniorAUM &lt;£100m</t>
  </si>
  <si>
    <t>DenmarkAUM &gt;£15bn</t>
  </si>
  <si>
    <t>Mid</t>
  </si>
  <si>
    <t>GermanyInvestment ProfessionalMaleSeniorAUM £100-£500m</t>
  </si>
  <si>
    <t>DenmarkTotal</t>
  </si>
  <si>
    <t>GermanyInvestment ProfessionalMaleSeniorAUM £500m-£5bn</t>
  </si>
  <si>
    <t>FinlandPlease select one:</t>
  </si>
  <si>
    <t>Junior</t>
  </si>
  <si>
    <t>GermanyInvestment ProfessionalMaleSeniorAUM £5bn-£15bn</t>
  </si>
  <si>
    <t>FinlandAUM &lt;£100m</t>
  </si>
  <si>
    <t>GermanyInvestment ProfessionalMaleSeniorAUM &gt;£15bn</t>
  </si>
  <si>
    <t>FinlandAUM £100-£500m</t>
  </si>
  <si>
    <t>GermanyInvestment ProfessionalMaleSeniorTotal</t>
  </si>
  <si>
    <t>FinlandAUM £500m-£5bn</t>
  </si>
  <si>
    <t>GermanyInvestment ProfessionalMaleMidAUM &lt;£100m</t>
  </si>
  <si>
    <t>FinlandAUM £5bn-£15bn</t>
  </si>
  <si>
    <t>GermanyInvestment ProfessionalMaleMidAUM £100-£500m</t>
  </si>
  <si>
    <t>FinlandAUM &gt;£15bn</t>
  </si>
  <si>
    <t>GermanyInvestment ProfessionalMaleMidAUM £500m-£5bn</t>
  </si>
  <si>
    <t>FinlandTotal</t>
  </si>
  <si>
    <t>GermanyInvestment ProfessionalMaleMidAUM £5bn-£15bn</t>
  </si>
  <si>
    <t>FrancePlease select one:</t>
  </si>
  <si>
    <t>GermanyInvestment ProfessionalMaleMidAUM &gt;£15bn</t>
  </si>
  <si>
    <t>FranceAUM &lt;£100m</t>
  </si>
  <si>
    <t>GermanyInvestment ProfessionalMaleMidTotal</t>
  </si>
  <si>
    <t>FranceAUM £100-£500m</t>
  </si>
  <si>
    <t>GermanyInvestment ProfessionalMaleJuniorAUM &lt;£100m</t>
  </si>
  <si>
    <t>FranceAUM £500m-£5bn</t>
  </si>
  <si>
    <t>GermanyInvestment ProfessionalMaleJuniorAUM £100-£500m</t>
  </si>
  <si>
    <t>FranceAUM £5bn-£15bn</t>
  </si>
  <si>
    <t>GermanyInvestment ProfessionalMaleJuniorAUM £500m-£5bn</t>
  </si>
  <si>
    <t>FranceAUM &gt;£15bn</t>
  </si>
  <si>
    <t>GermanyInvestment ProfessionalMaleJuniorAUM £5bn-£15bn</t>
  </si>
  <si>
    <t>FranceTotal</t>
  </si>
  <si>
    <t>GermanyInvestment ProfessionalMaleJuniorAUM &gt;£15bn</t>
  </si>
  <si>
    <t>GermanyPlease select one:</t>
  </si>
  <si>
    <t>GermanyInvestment ProfessionalMaleJuniorTotal</t>
  </si>
  <si>
    <t>GermanyAUM &lt;£100m</t>
  </si>
  <si>
    <t>GermanyInvestment ProfessionalFemaleSeniorAUM &lt;£100m</t>
  </si>
  <si>
    <t>GermanyAUM £100-£500m</t>
  </si>
  <si>
    <t>GermanyInvestment ProfessionalFemaleSeniorAUM £100-£500m</t>
  </si>
  <si>
    <t>GermanyAUM £500m-£5bn</t>
  </si>
  <si>
    <t>GermanyInvestment ProfessionalFemaleSeniorAUM £500m-£5bn</t>
  </si>
  <si>
    <t>GermanyAUM £5bn-£15bn</t>
  </si>
  <si>
    <t>GermanyInvestment ProfessionalFemaleSeniorAUM £5bn-£15bn</t>
  </si>
  <si>
    <t>GermanyAUM &gt;£15bn</t>
  </si>
  <si>
    <t>GermanyInvestment ProfessionalFemaleSeniorAUM &gt;£15bn</t>
  </si>
  <si>
    <t>GermanyTotal</t>
  </si>
  <si>
    <t>GermanyInvestment ProfessionalFemaleSeniorTotal</t>
  </si>
  <si>
    <t>IrelandPlease select one:</t>
  </si>
  <si>
    <t>GermanyInvestment ProfessionalFemaleMidAUM &lt;£100m</t>
  </si>
  <si>
    <t>IrelandAUM &lt;£100m</t>
  </si>
  <si>
    <t>GermanyInvestment ProfessionalFemaleMidAUM £100-£500m</t>
  </si>
  <si>
    <t>IrelandAUM £100-£500m</t>
  </si>
  <si>
    <t>GermanyInvestment ProfessionalFemaleMidAUM £500m-£5bn</t>
  </si>
  <si>
    <t>IrelandAUM £500m-£5bn</t>
  </si>
  <si>
    <t>GermanyInvestment ProfessionalFemaleMidAUM £5bn-£15bn</t>
  </si>
  <si>
    <t>IrelandAUM £5bn-£15bn</t>
  </si>
  <si>
    <t>GermanyInvestment ProfessionalFemaleMidAUM &gt;£15bn</t>
  </si>
  <si>
    <t>IrelandAUM &gt;£15bn</t>
  </si>
  <si>
    <t>GermanyInvestment ProfessionalFemaleMidTotal</t>
  </si>
  <si>
    <t>IrelandTotal</t>
  </si>
  <si>
    <t>GermanyInvestment ProfessionalFemaleJuniorAUM &lt;£100m</t>
  </si>
  <si>
    <t>ItalyPlease select one:</t>
  </si>
  <si>
    <t>GermanyInvestment ProfessionalFemaleJuniorAUM £100-£500m</t>
  </si>
  <si>
    <t>ItalyAUM &lt;£100m</t>
  </si>
  <si>
    <t>GermanyInvestment ProfessionalFemaleJuniorAUM £500m-£5bn</t>
  </si>
  <si>
    <t>ItalyAUM £100-£500m</t>
  </si>
  <si>
    <t>GermanyInvestment ProfessionalFemaleJuniorAUM £5bn-£15bn</t>
  </si>
  <si>
    <t>ItalyAUM £500m-£5bn</t>
  </si>
  <si>
    <t>GermanyInvestment ProfessionalFemaleJuniorAUM &gt;£15bn</t>
  </si>
  <si>
    <t>ItalyAUM £5bn-£15bn</t>
  </si>
  <si>
    <t>GermanyInvestment ProfessionalFemaleJuniorTotal</t>
  </si>
  <si>
    <t>ItalyAUM &gt;£15bn</t>
  </si>
  <si>
    <t>GermanyNon Investment ProfessionalMaleSeniorAUM &lt;£100m</t>
  </si>
  <si>
    <t>ItalyTotal</t>
  </si>
  <si>
    <t>GermanyNon Investment ProfessionalMaleSeniorAUM £100-£500m</t>
  </si>
  <si>
    <t>NorwayPlease select one:</t>
  </si>
  <si>
    <t>GermanyNon Investment ProfessionalMaleSeniorAUM £500m-£5bn</t>
  </si>
  <si>
    <t>NorwayAUM &lt;£100m</t>
  </si>
  <si>
    <t>GermanyNon Investment ProfessionalMaleSeniorAUM £5bn-£15bn</t>
  </si>
  <si>
    <t>NorwayAUM £100-£500m</t>
  </si>
  <si>
    <t>GermanyNon Investment ProfessionalMaleSeniorAUM &gt;£15bn</t>
  </si>
  <si>
    <t>NorwayAUM £500m-£5bn</t>
  </si>
  <si>
    <t>GermanyNon Investment ProfessionalMaleSeniorTotal</t>
  </si>
  <si>
    <t>NorwayAUM £5bn-£15bn</t>
  </si>
  <si>
    <t>GermanyNon Investment ProfessionalMaleMidAUM &lt;£100m</t>
  </si>
  <si>
    <t>NorwayAUM &gt;£15bn</t>
  </si>
  <si>
    <t>GermanyNon Investment ProfessionalMaleMidAUM £100-£500m</t>
  </si>
  <si>
    <t>NorwayTotal</t>
  </si>
  <si>
    <t>GermanyNon Investment ProfessionalMaleMidAUM £500m-£5bn</t>
  </si>
  <si>
    <t>SwedenPlease select one:</t>
  </si>
  <si>
    <t>GermanyNon Investment ProfessionalMaleMidAUM £5bn-£15bn</t>
  </si>
  <si>
    <t>SwedenAUM &lt;£100m</t>
  </si>
  <si>
    <t>GermanyNon Investment ProfessionalMaleMidAUM &gt;£15bn</t>
  </si>
  <si>
    <t>SwedenAUM £100-£500m</t>
  </si>
  <si>
    <t>GermanyNon Investment ProfessionalMaleMidTotal</t>
  </si>
  <si>
    <t>SwedenAUM £500m-£5bn</t>
  </si>
  <si>
    <t>GermanyNon Investment ProfessionalMaleJuniorAUM &lt;£100m</t>
  </si>
  <si>
    <t>SwedenAUM £5bn-£15bn</t>
  </si>
  <si>
    <t>GermanyNon Investment ProfessionalMaleJuniorAUM £100-£500m</t>
  </si>
  <si>
    <t>SwedenAUM &gt;£15bn</t>
  </si>
  <si>
    <t>GermanyNon Investment ProfessionalMaleJuniorAUM £500m-£5bn</t>
  </si>
  <si>
    <t>SwedenTotal</t>
  </si>
  <si>
    <t>GermanyNon Investment ProfessionalMaleJuniorAUM £5bn-£15bn</t>
  </si>
  <si>
    <t>SwitzerlandPlease select one:</t>
  </si>
  <si>
    <t>GermanyNon Investment ProfessionalMaleJuniorAUM &gt;£15bn</t>
  </si>
  <si>
    <t>SwitzerlandAUM &lt;£100m</t>
  </si>
  <si>
    <t>GermanyNon Investment ProfessionalMaleJuniorTotal</t>
  </si>
  <si>
    <t>SwitzerlandAUM £100-£500m</t>
  </si>
  <si>
    <t>GermanyNon Investment ProfessionalFemaleSeniorAUM &lt;£100m</t>
  </si>
  <si>
    <t>SwitzerlandAUM £500m-£5bn</t>
  </si>
  <si>
    <t>GermanyNon Investment ProfessionalFemaleSeniorAUM £100-£500m</t>
  </si>
  <si>
    <t>SwitzerlandAUM £5bn-£15bn</t>
  </si>
  <si>
    <t>GermanyNon Investment ProfessionalFemaleSeniorAUM £500m-£5bn</t>
  </si>
  <si>
    <t>SwitzerlandAUM &gt;£15bn</t>
  </si>
  <si>
    <t>GermanyNon Investment ProfessionalFemaleSeniorAUM £5bn-£15bn</t>
  </si>
  <si>
    <t>SwitzerlandTotal</t>
  </si>
  <si>
    <t>GermanyNon Investment ProfessionalFemaleSeniorAUM &gt;£15bn</t>
  </si>
  <si>
    <t>NetherlandsPlease select one:</t>
  </si>
  <si>
    <t>GermanyNon Investment ProfessionalFemaleSeniorTotal</t>
  </si>
  <si>
    <t>NetherlandsAUM &lt;£100m</t>
  </si>
  <si>
    <t>GermanyNon Investment ProfessionalFemaleMidAUM &lt;£100m</t>
  </si>
  <si>
    <t>NetherlandsAUM £100-£500m</t>
  </si>
  <si>
    <t>GermanyNon Investment ProfessionalFemaleMidAUM £100-£500m</t>
  </si>
  <si>
    <t>NetherlandsAUM £500m-£5bn</t>
  </si>
  <si>
    <t>GermanyNon Investment ProfessionalFemaleMidAUM £500m-£5bn</t>
  </si>
  <si>
    <t>NetherlandsAUM £5bn-£15bn</t>
  </si>
  <si>
    <t>GermanyNon Investment ProfessionalFemaleMidAUM £5bn-£15bn</t>
  </si>
  <si>
    <t>NetherlandsAUM &gt;£15bn</t>
  </si>
  <si>
    <t>GermanyNon Investment ProfessionalFemaleMidAUM &gt;£15bn</t>
  </si>
  <si>
    <t>NetherlandsTotal</t>
  </si>
  <si>
    <t>GermanyNon Investment ProfessionalFemaleMidTotal</t>
  </si>
  <si>
    <t>PolandPlease select one:</t>
  </si>
  <si>
    <t>GermanyNon Investment ProfessionalFemaleJuniorAUM &lt;£100m</t>
  </si>
  <si>
    <t>PolandAUM &lt;£100m</t>
  </si>
  <si>
    <t>GermanyNon Investment ProfessionalFemaleJuniorAUM £100-£500m</t>
  </si>
  <si>
    <t>PolandAUM £100-£500m</t>
  </si>
  <si>
    <t>GermanyNon Investment ProfessionalFemaleJuniorAUM £500m-£5bn</t>
  </si>
  <si>
    <t>PolandAUM £500m-£5bn</t>
  </si>
  <si>
    <t>GermanyNon Investment ProfessionalFemaleJuniorAUM £5bn-£15bn</t>
  </si>
  <si>
    <t>PolandAUM £5bn-£15bn</t>
  </si>
  <si>
    <t>GermanyNon Investment ProfessionalFemaleJuniorAUM &gt;£15bn</t>
  </si>
  <si>
    <t>PolandAUM &gt;£15bn</t>
  </si>
  <si>
    <t>GermanyNon Investment ProfessionalFemaleJuniorTotal</t>
  </si>
  <si>
    <t>PolandTotal</t>
  </si>
  <si>
    <t>AustriaInvestment ProfessionalMaleSeniorPlease select one:</t>
  </si>
  <si>
    <t>AustriaInvestment ProfessionalMaleMidPlease select one:</t>
  </si>
  <si>
    <t>AustriaInvestment ProfessionalMaleJuniorPlease select one:</t>
  </si>
  <si>
    <t>AustriaInvestment ProfessionalFemaleSeniorPlease select one:</t>
  </si>
  <si>
    <t>AustriaInvestment ProfessionalFemaleMidPlease select one:</t>
  </si>
  <si>
    <t>AustriaInvestment ProfessionalFemaleJuniorPlease select one:</t>
  </si>
  <si>
    <t>AustriaNon Investment ProfessionalMaleSeniorPlease select one:</t>
  </si>
  <si>
    <t>AustriaNon Investment ProfessionalMaleMidPlease select one:</t>
  </si>
  <si>
    <t>AustriaNon Investment ProfessionalMaleJuniorPlease select one:</t>
  </si>
  <si>
    <t>AustriaNon Investment ProfessionalFemaleSeniorPlease select one:</t>
  </si>
  <si>
    <t>AustriaNon Investment ProfessionalFemaleMidPlease select one:</t>
  </si>
  <si>
    <t>AustriaNon Investment ProfessionalFemaleJuniorPlease select one:</t>
  </si>
  <si>
    <t>AustriaInvestment ProfessionalMaleSeniorAUM &lt;£100m</t>
  </si>
  <si>
    <t>AustriaInvestment ProfessionalMaleSeniorAUM £100-£500m</t>
  </si>
  <si>
    <t>AustriaInvestment ProfessionalMaleSeniorAUM £500m-£5bn</t>
  </si>
  <si>
    <t>AustriaInvestment ProfessionalMaleSeniorAUM £5bn-£15bn</t>
  </si>
  <si>
    <t>AustriaInvestment ProfessionalMaleSeniorAUM &gt;£15bn</t>
  </si>
  <si>
    <t>AustriaInvestment ProfessionalMaleSeniorTotal</t>
  </si>
  <si>
    <t>AustriaInvestment ProfessionalMaleMidAUM &lt;£100m</t>
  </si>
  <si>
    <t>AustriaInvestment ProfessionalMaleMidAUM £100-£500m</t>
  </si>
  <si>
    <t>AustriaInvestment ProfessionalMaleMidAUM £500m-£5bn</t>
  </si>
  <si>
    <t>AustriaInvestment ProfessionalMaleMidAUM £5bn-£15bn</t>
  </si>
  <si>
    <t>AustriaInvestment ProfessionalMaleMidAUM &gt;£15bn</t>
  </si>
  <si>
    <t>AustriaInvestment ProfessionalMaleMidTotal</t>
  </si>
  <si>
    <t>AustriaInvestment ProfessionalMaleJuniorAUM &lt;£100m</t>
  </si>
  <si>
    <t>AustriaInvestment ProfessionalMaleJuniorAUM £100-£500m</t>
  </si>
  <si>
    <t>AustriaInvestment ProfessionalMaleJuniorAUM £500m-£5bn</t>
  </si>
  <si>
    <t>AustriaInvestment ProfessionalMaleJuniorAUM £5bn-£15bn</t>
  </si>
  <si>
    <t>AustriaInvestment ProfessionalMaleJuniorAUM &gt;£15bn</t>
  </si>
  <si>
    <t>AustriaInvestment ProfessionalMaleJuniorTotal</t>
  </si>
  <si>
    <t>AustriaInvestment ProfessionalFemaleSeniorAUM &lt;£100m</t>
  </si>
  <si>
    <t>AustriaInvestment ProfessionalFemaleSeniorAUM £100-£500m</t>
  </si>
  <si>
    <t>AustriaInvestment ProfessionalFemaleSeniorAUM £500m-£5bn</t>
  </si>
  <si>
    <t>AustriaInvestment ProfessionalFemaleSeniorAUM £5bn-£15bn</t>
  </si>
  <si>
    <t>AustriaInvestment ProfessionalFemaleSeniorAUM &gt;£15bn</t>
  </si>
  <si>
    <t>AustriaInvestment ProfessionalFemaleSeniorTotal</t>
  </si>
  <si>
    <t>AustriaInvestment ProfessionalFemaleMidAUM &lt;£100m</t>
  </si>
  <si>
    <t>AustriaInvestment ProfessionalFemaleMidAUM £100-£500m</t>
  </si>
  <si>
    <t>AustriaInvestment ProfessionalFemaleMidAUM £500m-£5bn</t>
  </si>
  <si>
    <t>AustriaInvestment ProfessionalFemaleMidAUM £5bn-£15bn</t>
  </si>
  <si>
    <t>AustriaInvestment ProfessionalFemaleMidAUM &gt;£15bn</t>
  </si>
  <si>
    <t>AustriaInvestment ProfessionalFemaleMidTotal</t>
  </si>
  <si>
    <t>AustriaInvestment ProfessionalFemaleJuniorAUM &lt;£100m</t>
  </si>
  <si>
    <t>AustriaInvestment ProfessionalFemaleJuniorAUM £100-£500m</t>
  </si>
  <si>
    <t>AustriaInvestment ProfessionalFemaleJuniorAUM £500m-£5bn</t>
  </si>
  <si>
    <t>AustriaInvestment ProfessionalFemaleJuniorAUM £5bn-£15bn</t>
  </si>
  <si>
    <t>AustriaInvestment ProfessionalFemaleJuniorAUM &gt;£15bn</t>
  </si>
  <si>
    <t>AustriaInvestment ProfessionalFemaleJuniorTotal</t>
  </si>
  <si>
    <t>AustriaNon Investment ProfessionalMaleSeniorAUM &lt;£100m</t>
  </si>
  <si>
    <t>AustriaNon Investment ProfessionalMaleSeniorAUM £100-£500m</t>
  </si>
  <si>
    <t>AustriaNon Investment ProfessionalMaleSeniorAUM £500m-£5bn</t>
  </si>
  <si>
    <t>AustriaNon Investment ProfessionalMaleSeniorAUM £5bn-£15bn</t>
  </si>
  <si>
    <t>AustriaNon Investment ProfessionalMaleSeniorAUM &gt;£15bn</t>
  </si>
  <si>
    <t>AustriaNon Investment ProfessionalMaleSeniorTotal</t>
  </si>
  <si>
    <t>AustriaNon Investment ProfessionalMaleMidAUM &lt;£100m</t>
  </si>
  <si>
    <t>AustriaNon Investment ProfessionalMaleMidAUM £100-£500m</t>
  </si>
  <si>
    <t>AustriaNon Investment ProfessionalMaleMidAUM £500m-£5bn</t>
  </si>
  <si>
    <t>AustriaNon Investment ProfessionalMaleMidAUM £5bn-£15bn</t>
  </si>
  <si>
    <t>AustriaNon Investment ProfessionalMaleMidAUM &gt;£15bn</t>
  </si>
  <si>
    <t>AustriaNon Investment ProfessionalMaleMidTotal</t>
  </si>
  <si>
    <t>AustriaNon Investment ProfessionalMaleJuniorAUM &lt;£100m</t>
  </si>
  <si>
    <t>AustriaNon Investment ProfessionalMaleJuniorAUM £100-£500m</t>
  </si>
  <si>
    <t>AustriaNon Investment ProfessionalMaleJuniorAUM £500m-£5bn</t>
  </si>
  <si>
    <t>AustriaNon Investment ProfessionalMaleJuniorAUM £5bn-£15bn</t>
  </si>
  <si>
    <t>AustriaNon Investment ProfessionalMaleJuniorAUM &gt;£15bn</t>
  </si>
  <si>
    <t>AustriaNon Investment ProfessionalMaleJuniorTotal</t>
  </si>
  <si>
    <t>AustriaNon Investment ProfessionalFemaleSeniorAUM &lt;£100m</t>
  </si>
  <si>
    <t>AustriaNon Investment ProfessionalFemaleSeniorAUM £100-£500m</t>
  </si>
  <si>
    <t>AustriaNon Investment ProfessionalFemaleSeniorAUM £500m-£5bn</t>
  </si>
  <si>
    <t>AustriaNon Investment ProfessionalFemaleSeniorAUM £5bn-£15bn</t>
  </si>
  <si>
    <t>AustriaNon Investment ProfessionalFemaleSeniorAUM &gt;£15bn</t>
  </si>
  <si>
    <t>AustriaNon Investment ProfessionalFemaleSeniorTotal</t>
  </si>
  <si>
    <t>AustriaNon Investment ProfessionalFemaleMidAUM &lt;£100m</t>
  </si>
  <si>
    <t>AustriaNon Investment ProfessionalFemaleMidAUM £100-£500m</t>
  </si>
  <si>
    <t>AustriaNon Investment ProfessionalFemaleMidAUM £500m-£5bn</t>
  </si>
  <si>
    <t>AustriaNon Investment ProfessionalFemaleMidAUM £5bn-£15bn</t>
  </si>
  <si>
    <t>AustriaNon Investment ProfessionalFemaleMidAUM &gt;£15bn</t>
  </si>
  <si>
    <t>AustriaNon Investment ProfessionalFemaleMidTotal</t>
  </si>
  <si>
    <t>AustriaNon Investment ProfessionalFemaleJuniorAUM &lt;£100m</t>
  </si>
  <si>
    <t>AustriaNon Investment ProfessionalFemaleJuniorAUM £100-£500m</t>
  </si>
  <si>
    <t>AustriaNon Investment ProfessionalFemaleJuniorAUM £500m-£5bn</t>
  </si>
  <si>
    <t>AustriaNon Investment ProfessionalFemaleJuniorAUM £5bn-£15bn</t>
  </si>
  <si>
    <t>AustriaNon Investment ProfessionalFemaleJuniorAUM &gt;£15bn</t>
  </si>
  <si>
    <t>AustriaNon Investment ProfessionalFemaleJuniorTotal</t>
  </si>
  <si>
    <t>DenmarkInvestment ProfessionalMaleSeniorPlease select one:</t>
  </si>
  <si>
    <t>DenmarkInvestment ProfessionalMaleMidPlease select one:</t>
  </si>
  <si>
    <t>DenmarkInvestment ProfessionalMaleJuniorPlease select one:</t>
  </si>
  <si>
    <t>DenmarkInvestment ProfessionalFemaleSeniorPlease select one:</t>
  </si>
  <si>
    <t>DenmarkInvestment ProfessionalFemaleMidPlease select one:</t>
  </si>
  <si>
    <t>DenmarkInvestment ProfessionalFemaleJuniorPlease select one:</t>
  </si>
  <si>
    <t>DenmarkNon Investment ProfessionalMaleSeniorPlease select one:</t>
  </si>
  <si>
    <t>DenmarkNon Investment ProfessionalMaleMidPlease select one:</t>
  </si>
  <si>
    <t>DenmarkNon Investment ProfessionalMaleJuniorPlease select one:</t>
  </si>
  <si>
    <t>DenmarkNon Investment ProfessionalFemaleSeniorPlease select one:</t>
  </si>
  <si>
    <t>DenmarkNon Investment ProfessionalFemaleMidPlease select one:</t>
  </si>
  <si>
    <t>DenmarkNon Investment ProfessionalFemaleJuniorPlease select one:</t>
  </si>
  <si>
    <t>DenmarkInvestment ProfessionalMaleSeniorAUM &lt;£100m</t>
  </si>
  <si>
    <t>DenmarkInvestment ProfessionalMaleSeniorAUM £100-£500m</t>
  </si>
  <si>
    <t>DenmarkInvestment ProfessionalMaleSeniorAUM £500m-£5bn</t>
  </si>
  <si>
    <t>DenmarkInvestment ProfessionalMaleSeniorAUM £5bn-£15bn</t>
  </si>
  <si>
    <t>DenmarkInvestment ProfessionalMaleSeniorAUM &gt;£15bn</t>
  </si>
  <si>
    <t>DenmarkInvestment ProfessionalMaleSeniorTotal</t>
  </si>
  <si>
    <t>DenmarkInvestment ProfessionalMaleMidAUM &lt;£100m</t>
  </si>
  <si>
    <t>DenmarkInvestment ProfessionalMaleMidAUM £100-£500m</t>
  </si>
  <si>
    <t>DenmarkInvestment ProfessionalMaleMidAUM £500m-£5bn</t>
  </si>
  <si>
    <t>DenmarkInvestment ProfessionalMaleMidAUM £5bn-£15bn</t>
  </si>
  <si>
    <t>DenmarkInvestment ProfessionalMaleMidAUM &gt;£15bn</t>
  </si>
  <si>
    <t>DenmarkInvestment ProfessionalMaleMidTotal</t>
  </si>
  <si>
    <t>DenmarkInvestment ProfessionalMaleJuniorAUM &lt;£100m</t>
  </si>
  <si>
    <t>DenmarkInvestment ProfessionalMaleJuniorAUM £100-£500m</t>
  </si>
  <si>
    <t>DenmarkInvestment ProfessionalMaleJuniorAUM £500m-£5bn</t>
  </si>
  <si>
    <t>DenmarkInvestment ProfessionalMaleJuniorAUM £5bn-£15bn</t>
  </si>
  <si>
    <t>DenmarkInvestment ProfessionalMaleJuniorAUM &gt;£15bn</t>
  </si>
  <si>
    <t>DenmarkInvestment ProfessionalMaleJuniorTotal</t>
  </si>
  <si>
    <t>DenmarkInvestment ProfessionalFemaleSeniorAUM &lt;£100m</t>
  </si>
  <si>
    <t>DenmarkInvestment ProfessionalFemaleSeniorAUM £100-£500m</t>
  </si>
  <si>
    <t>DenmarkInvestment ProfessionalFemaleSeniorAUM £500m-£5bn</t>
  </si>
  <si>
    <t>DenmarkInvestment ProfessionalFemaleSeniorAUM £5bn-£15bn</t>
  </si>
  <si>
    <t>DenmarkInvestment ProfessionalFemaleSeniorAUM &gt;£15bn</t>
  </si>
  <si>
    <t>DenmarkInvestment ProfessionalFemaleSeniorTotal</t>
  </si>
  <si>
    <t>DenmarkInvestment ProfessionalFemaleMidAUM &lt;£100m</t>
  </si>
  <si>
    <t>DenmarkInvestment ProfessionalFemaleMidAUM £100-£500m</t>
  </si>
  <si>
    <t>DenmarkInvestment ProfessionalFemaleMidAUM £500m-£5bn</t>
  </si>
  <si>
    <t>DenmarkInvestment ProfessionalFemaleMidAUM £5bn-£15bn</t>
  </si>
  <si>
    <t>DenmarkInvestment ProfessionalFemaleMidAUM &gt;£15bn</t>
  </si>
  <si>
    <t>DenmarkInvestment ProfessionalFemaleMidTotal</t>
  </si>
  <si>
    <t>DenmarkInvestment ProfessionalFemaleJuniorAUM &lt;£100m</t>
  </si>
  <si>
    <t>DenmarkInvestment ProfessionalFemaleJuniorAUM £100-£500m</t>
  </si>
  <si>
    <t>DenmarkInvestment ProfessionalFemaleJuniorAUM £500m-£5bn</t>
  </si>
  <si>
    <t>DenmarkInvestment ProfessionalFemaleJuniorAUM £5bn-£15bn</t>
  </si>
  <si>
    <t>DenmarkInvestment ProfessionalFemaleJuniorAUM &gt;£15bn</t>
  </si>
  <si>
    <t>DenmarkInvestment ProfessionalFemaleJuniorTotal</t>
  </si>
  <si>
    <t>DenmarkNon Investment ProfessionalMaleSeniorAUM &lt;£100m</t>
  </si>
  <si>
    <t>DenmarkNon Investment ProfessionalMaleSeniorAUM £100-£500m</t>
  </si>
  <si>
    <t>DenmarkNon Investment ProfessionalMaleSeniorAUM £500m-£5bn</t>
  </si>
  <si>
    <t>DenmarkNon Investment ProfessionalMaleSeniorAUM £5bn-£15bn</t>
  </si>
  <si>
    <t>DenmarkNon Investment ProfessionalMaleSeniorAUM &gt;£15bn</t>
  </si>
  <si>
    <t>DenmarkNon Investment ProfessionalMaleSeniorTotal</t>
  </si>
  <si>
    <t>DenmarkNon Investment ProfessionalMaleMidAUM &lt;£100m</t>
  </si>
  <si>
    <t>DenmarkNon Investment ProfessionalMaleMidAUM £100-£500m</t>
  </si>
  <si>
    <t>DenmarkNon Investment ProfessionalMaleMidAUM £500m-£5bn</t>
  </si>
  <si>
    <t>DenmarkNon Investment ProfessionalMaleMidAUM £5bn-£15bn</t>
  </si>
  <si>
    <t>DenmarkNon Investment ProfessionalMaleMidAUM &gt;£15bn</t>
  </si>
  <si>
    <t>DenmarkNon Investment ProfessionalMaleMidTotal</t>
  </si>
  <si>
    <t>DenmarkNon Investment ProfessionalMaleJuniorAUM &lt;£100m</t>
  </si>
  <si>
    <t>DenmarkNon Investment ProfessionalMaleJuniorAUM £100-£500m</t>
  </si>
  <si>
    <t>DenmarkNon Investment ProfessionalMaleJuniorAUM £500m-£5bn</t>
  </si>
  <si>
    <t>DenmarkNon Investment ProfessionalMaleJuniorAUM £5bn-£15bn</t>
  </si>
  <si>
    <t>DenmarkNon Investment ProfessionalMaleJuniorAUM &gt;£15bn</t>
  </si>
  <si>
    <t>DenmarkNon Investment ProfessionalMaleJuniorTotal</t>
  </si>
  <si>
    <t>DenmarkNon Investment ProfessionalFemaleSeniorAUM &lt;£100m</t>
  </si>
  <si>
    <t>DenmarkNon Investment ProfessionalFemaleSeniorAUM £100-£500m</t>
  </si>
  <si>
    <t>DenmarkNon Investment ProfessionalFemaleSeniorAUM £500m-£5bn</t>
  </si>
  <si>
    <t>DenmarkNon Investment ProfessionalFemaleSeniorAUM £5bn-£15bn</t>
  </si>
  <si>
    <t>DenmarkNon Investment ProfessionalFemaleSeniorAUM &gt;£15bn</t>
  </si>
  <si>
    <t>DenmarkNon Investment ProfessionalFemaleSeniorTotal</t>
  </si>
  <si>
    <t>DenmarkNon Investment ProfessionalFemaleMidAUM &lt;£100m</t>
  </si>
  <si>
    <t>DenmarkNon Investment ProfessionalFemaleMidAUM £100-£500m</t>
  </si>
  <si>
    <t>DenmarkNon Investment ProfessionalFemaleMidAUM £500m-£5bn</t>
  </si>
  <si>
    <t>DenmarkNon Investment ProfessionalFemaleMidAUM £5bn-£15bn</t>
  </si>
  <si>
    <t>DenmarkNon Investment ProfessionalFemaleMidAUM &gt;£15bn</t>
  </si>
  <si>
    <t>DenmarkNon Investment ProfessionalFemaleMidTotal</t>
  </si>
  <si>
    <t>DenmarkNon Investment ProfessionalFemaleJuniorAUM &lt;£100m</t>
  </si>
  <si>
    <t>DenmarkNon Investment ProfessionalFemaleJuniorAUM £100-£500m</t>
  </si>
  <si>
    <t>DenmarkNon Investment ProfessionalFemaleJuniorAUM £500m-£5bn</t>
  </si>
  <si>
    <t>DenmarkNon Investment ProfessionalFemaleJuniorAUM £5bn-£15bn</t>
  </si>
  <si>
    <t>DenmarkNon Investment ProfessionalFemaleJuniorAUM &gt;£15bn</t>
  </si>
  <si>
    <t>DenmarkNon Investment ProfessionalFemaleJuniorTotal</t>
  </si>
  <si>
    <t>FinlandInvestment ProfessionalMaleSeniorPlease select one:</t>
  </si>
  <si>
    <t>FinlandInvestment ProfessionalMaleMidPlease select one:</t>
  </si>
  <si>
    <t>FinlandInvestment ProfessionalMaleJuniorPlease select one:</t>
  </si>
  <si>
    <t>FinlandInvestment ProfessionalFemaleSeniorPlease select one:</t>
  </si>
  <si>
    <t>FinlandInvestment ProfessionalFemaleMidPlease select one:</t>
  </si>
  <si>
    <t>FinlandInvestment ProfessionalFemaleJuniorPlease select one:</t>
  </si>
  <si>
    <t>FinlandNon Investment ProfessionalMaleSeniorPlease select one:</t>
  </si>
  <si>
    <t>FinlandNon Investment ProfessionalMaleMidPlease select one:</t>
  </si>
  <si>
    <t>FinlandNon Investment ProfessionalMaleJuniorPlease select one:</t>
  </si>
  <si>
    <t>FinlandNon Investment ProfessionalFemaleSeniorPlease select one:</t>
  </si>
  <si>
    <t>FinlandNon Investment ProfessionalFemaleMidPlease select one:</t>
  </si>
  <si>
    <t>FinlandNon Investment ProfessionalFemaleJuniorPlease select one:</t>
  </si>
  <si>
    <t>FinlandInvestment ProfessionalMaleSeniorAUM &lt;£100m</t>
  </si>
  <si>
    <t>FinlandInvestment ProfessionalMaleSeniorAUM £100-£500m</t>
  </si>
  <si>
    <t>FinlandInvestment ProfessionalMaleSeniorAUM £500m-£5bn</t>
  </si>
  <si>
    <t>FinlandInvestment ProfessionalMaleSeniorAUM £5bn-£15bn</t>
  </si>
  <si>
    <t>FinlandInvestment ProfessionalMaleSeniorAUM &gt;£15bn</t>
  </si>
  <si>
    <t>FinlandInvestment ProfessionalMaleSeniorTotal</t>
  </si>
  <si>
    <t>FinlandInvestment ProfessionalMaleMidAUM &lt;£100m</t>
  </si>
  <si>
    <t>FinlandInvestment ProfessionalMaleMidAUM £100-£500m</t>
  </si>
  <si>
    <t>FinlandInvestment ProfessionalMaleMidAUM £500m-£5bn</t>
  </si>
  <si>
    <t>FinlandInvestment ProfessionalMaleMidAUM £5bn-£15bn</t>
  </si>
  <si>
    <t>FinlandInvestment ProfessionalMaleMidAUM &gt;£15bn</t>
  </si>
  <si>
    <t>FinlandInvestment ProfessionalMaleMidTotal</t>
  </si>
  <si>
    <t>FinlandInvestment ProfessionalMaleJuniorAUM &lt;£100m</t>
  </si>
  <si>
    <t>FinlandInvestment ProfessionalMaleJuniorAUM £100-£500m</t>
  </si>
  <si>
    <t>FinlandInvestment ProfessionalMaleJuniorAUM £500m-£5bn</t>
  </si>
  <si>
    <t>FinlandInvestment ProfessionalMaleJuniorAUM £5bn-£15bn</t>
  </si>
  <si>
    <t>FinlandInvestment ProfessionalMaleJuniorAUM &gt;£15bn</t>
  </si>
  <si>
    <t>FinlandInvestment ProfessionalMaleJuniorTotal</t>
  </si>
  <si>
    <t>FinlandInvestment ProfessionalFemaleSeniorAUM &lt;£100m</t>
  </si>
  <si>
    <t>FinlandInvestment ProfessionalFemaleSeniorAUM £100-£500m</t>
  </si>
  <si>
    <t>FinlandInvestment ProfessionalFemaleSeniorAUM £500m-£5bn</t>
  </si>
  <si>
    <t>FinlandInvestment ProfessionalFemaleSeniorAUM £5bn-£15bn</t>
  </si>
  <si>
    <t>FinlandInvestment ProfessionalFemaleSeniorAUM &gt;£15bn</t>
  </si>
  <si>
    <t>FinlandInvestment ProfessionalFemaleSeniorTotal</t>
  </si>
  <si>
    <t>FinlandInvestment ProfessionalFemaleMidAUM &lt;£100m</t>
  </si>
  <si>
    <t>FinlandInvestment ProfessionalFemaleMidAUM £100-£500m</t>
  </si>
  <si>
    <t>FinlandInvestment ProfessionalFemaleMidAUM £500m-£5bn</t>
  </si>
  <si>
    <t>FinlandInvestment ProfessionalFemaleMidAUM £5bn-£15bn</t>
  </si>
  <si>
    <t>FinlandInvestment ProfessionalFemaleMidAUM &gt;£15bn</t>
  </si>
  <si>
    <t>FinlandInvestment ProfessionalFemaleMidTotal</t>
  </si>
  <si>
    <t>FinlandInvestment ProfessionalFemaleJuniorAUM &lt;£100m</t>
  </si>
  <si>
    <t>FinlandInvestment ProfessionalFemaleJuniorAUM £100-£500m</t>
  </si>
  <si>
    <t>FinlandInvestment ProfessionalFemaleJuniorAUM £500m-£5bn</t>
  </si>
  <si>
    <t>FinlandInvestment ProfessionalFemaleJuniorAUM £5bn-£15bn</t>
  </si>
  <si>
    <t>FinlandInvestment ProfessionalFemaleJuniorAUM &gt;£15bn</t>
  </si>
  <si>
    <t>FinlandInvestment ProfessionalFemaleJuniorTotal</t>
  </si>
  <si>
    <t>FinlandNon Investment ProfessionalMaleSeniorAUM &lt;£100m</t>
  </si>
  <si>
    <t>FinlandNon Investment ProfessionalMaleSeniorAUM £100-£500m</t>
  </si>
  <si>
    <t>FinlandNon Investment ProfessionalMaleSeniorAUM £500m-£5bn</t>
  </si>
  <si>
    <t>FinlandNon Investment ProfessionalMaleSeniorAUM £5bn-£15bn</t>
  </si>
  <si>
    <t>FinlandNon Investment ProfessionalMaleSeniorAUM &gt;£15bn</t>
  </si>
  <si>
    <t>FinlandNon Investment ProfessionalMaleSeniorTotal</t>
  </si>
  <si>
    <t>FinlandNon Investment ProfessionalMaleMidAUM &lt;£100m</t>
  </si>
  <si>
    <t>FinlandNon Investment ProfessionalMaleMidAUM £100-£500m</t>
  </si>
  <si>
    <t>FinlandNon Investment ProfessionalMaleMidAUM £500m-£5bn</t>
  </si>
  <si>
    <t>FinlandNon Investment ProfessionalMaleMidAUM £5bn-£15bn</t>
  </si>
  <si>
    <t>FinlandNon Investment ProfessionalMaleMidAUM &gt;£15bn</t>
  </si>
  <si>
    <t>FinlandNon Investment ProfessionalMaleMidTotal</t>
  </si>
  <si>
    <t>FinlandNon Investment ProfessionalMaleJuniorAUM &lt;£100m</t>
  </si>
  <si>
    <t>FinlandNon Investment ProfessionalMaleJuniorAUM £100-£500m</t>
  </si>
  <si>
    <t>FinlandNon Investment ProfessionalMaleJuniorAUM £500m-£5bn</t>
  </si>
  <si>
    <t>FinlandNon Investment ProfessionalMaleJuniorAUM £5bn-£15bn</t>
  </si>
  <si>
    <t>FinlandNon Investment ProfessionalMaleJuniorAUM &gt;£15bn</t>
  </si>
  <si>
    <t>FinlandNon Investment ProfessionalMaleJuniorTotal</t>
  </si>
  <si>
    <t>FinlandNon Investment ProfessionalFemaleSeniorAUM &lt;£100m</t>
  </si>
  <si>
    <t>FinlandNon Investment ProfessionalFemaleSeniorAUM £100-£500m</t>
  </si>
  <si>
    <t>FinlandNon Investment ProfessionalFemaleSeniorAUM £500m-£5bn</t>
  </si>
  <si>
    <t>FinlandNon Investment ProfessionalFemaleSeniorAUM £5bn-£15bn</t>
  </si>
  <si>
    <t>FinlandNon Investment ProfessionalFemaleSeniorAUM &gt;£15bn</t>
  </si>
  <si>
    <t>FinlandNon Investment ProfessionalFemaleSeniorTotal</t>
  </si>
  <si>
    <t>FinlandNon Investment ProfessionalFemaleMidAUM &lt;£100m</t>
  </si>
  <si>
    <t>FinlandNon Investment ProfessionalFemaleMidAUM £100-£500m</t>
  </si>
  <si>
    <t>FinlandNon Investment ProfessionalFemaleMidAUM £500m-£5bn</t>
  </si>
  <si>
    <t>FinlandNon Investment ProfessionalFemaleMidAUM £5bn-£15bn</t>
  </si>
  <si>
    <t>FinlandNon Investment ProfessionalFemaleMidAUM &gt;£15bn</t>
  </si>
  <si>
    <t>FinlandNon Investment ProfessionalFemaleMidTotal</t>
  </si>
  <si>
    <t>FinlandNon Investment ProfessionalFemaleJuniorAUM &lt;£100m</t>
  </si>
  <si>
    <t>FinlandNon Investment ProfessionalFemaleJuniorAUM £100-£500m</t>
  </si>
  <si>
    <t>FinlandNon Investment ProfessionalFemaleJuniorAUM £500m-£5bn</t>
  </si>
  <si>
    <t>FinlandNon Investment ProfessionalFemaleJuniorAUM £5bn-£15bn</t>
  </si>
  <si>
    <t>FinlandNon Investment ProfessionalFemaleJuniorAUM &gt;£15bn</t>
  </si>
  <si>
    <t>FinlandNon Investment ProfessionalFemaleJuniorTotal</t>
  </si>
  <si>
    <t>FranceInvestment ProfessionalMaleSeniorPlease select one:</t>
  </si>
  <si>
    <t>FranceInvestment ProfessionalMaleMidPlease select one:</t>
  </si>
  <si>
    <t>FranceInvestment ProfessionalMaleJuniorPlease select one:</t>
  </si>
  <si>
    <t>FranceInvestment ProfessionalFemaleSeniorPlease select one:</t>
  </si>
  <si>
    <t>FranceInvestment ProfessionalFemaleMidPlease select one:</t>
  </si>
  <si>
    <t>FranceInvestment ProfessionalFemaleJuniorPlease select one:</t>
  </si>
  <si>
    <t>FranceNon Investment ProfessionalMaleSeniorPlease select one:</t>
  </si>
  <si>
    <t>FranceNon Investment ProfessionalMaleMidPlease select one:</t>
  </si>
  <si>
    <t>FranceNon Investment ProfessionalMaleJuniorPlease select one:</t>
  </si>
  <si>
    <t>FranceNon Investment ProfessionalFemaleSeniorPlease select one:</t>
  </si>
  <si>
    <t>FranceNon Investment ProfessionalFemaleMidPlease select one:</t>
  </si>
  <si>
    <t>FranceNon Investment ProfessionalFemaleJuniorPlease select one:</t>
  </si>
  <si>
    <t>FranceInvestment ProfessionalMaleSeniorAUM &lt;£100m</t>
  </si>
  <si>
    <t>FranceInvestment ProfessionalMaleSeniorAUM £100-£500m</t>
  </si>
  <si>
    <t>FranceInvestment ProfessionalMaleSeniorAUM £500m-£5bn</t>
  </si>
  <si>
    <t>FranceInvestment ProfessionalMaleSeniorAUM £5bn-£15bn</t>
  </si>
  <si>
    <t>FranceInvestment ProfessionalMaleSeniorAUM &gt;£15bn</t>
  </si>
  <si>
    <t>FranceInvestment ProfessionalMaleSeniorTotal</t>
  </si>
  <si>
    <t>FranceInvestment ProfessionalMaleMidAUM &lt;£100m</t>
  </si>
  <si>
    <t>FranceInvestment ProfessionalMaleMidAUM £100-£500m</t>
  </si>
  <si>
    <t>FranceInvestment ProfessionalMaleMidAUM £500m-£5bn</t>
  </si>
  <si>
    <t>FranceInvestment ProfessionalMaleMidAUM £5bn-£15bn</t>
  </si>
  <si>
    <t>FranceInvestment ProfessionalMaleMidAUM &gt;£15bn</t>
  </si>
  <si>
    <t>FranceInvestment ProfessionalMaleMidTotal</t>
  </si>
  <si>
    <t>FranceInvestment ProfessionalMaleJuniorAUM &lt;£100m</t>
  </si>
  <si>
    <t>FranceInvestment ProfessionalMaleJuniorAUM £100-£500m</t>
  </si>
  <si>
    <t>FranceInvestment ProfessionalMaleJuniorAUM £500m-£5bn</t>
  </si>
  <si>
    <t>FranceInvestment ProfessionalMaleJuniorAUM £5bn-£15bn</t>
  </si>
  <si>
    <t>FranceInvestment ProfessionalMaleJuniorAUM &gt;£15bn</t>
  </si>
  <si>
    <t>FranceInvestment ProfessionalMaleJuniorTotal</t>
  </si>
  <si>
    <t>FranceInvestment ProfessionalFemaleSeniorAUM &lt;£100m</t>
  </si>
  <si>
    <t>FranceInvestment ProfessionalFemaleSeniorAUM £100-£500m</t>
  </si>
  <si>
    <t>FranceInvestment ProfessionalFemaleSeniorAUM £500m-£5bn</t>
  </si>
  <si>
    <t>FranceInvestment ProfessionalFemaleSeniorAUM £5bn-£15bn</t>
  </si>
  <si>
    <t>FranceInvestment ProfessionalFemaleSeniorAUM &gt;£15bn</t>
  </si>
  <si>
    <t>FranceInvestment ProfessionalFemaleSeniorTotal</t>
  </si>
  <si>
    <t>FranceInvestment ProfessionalFemaleMidAUM &lt;£100m</t>
  </si>
  <si>
    <t>FranceInvestment ProfessionalFemaleMidAUM £100-£500m</t>
  </si>
  <si>
    <t>FranceInvestment ProfessionalFemaleMidAUM £500m-£5bn</t>
  </si>
  <si>
    <t>FranceInvestment ProfessionalFemaleMidAUM £5bn-£15bn</t>
  </si>
  <si>
    <t>FranceInvestment ProfessionalFemaleMidAUM &gt;£15bn</t>
  </si>
  <si>
    <t>FranceInvestment ProfessionalFemaleMidTotal</t>
  </si>
  <si>
    <t>FranceInvestment ProfessionalFemaleJuniorAUM &lt;£100m</t>
  </si>
  <si>
    <t>FranceInvestment ProfessionalFemaleJuniorAUM £100-£500m</t>
  </si>
  <si>
    <t>FranceInvestment ProfessionalFemaleJuniorAUM £500m-£5bn</t>
  </si>
  <si>
    <t>FranceInvestment ProfessionalFemaleJuniorAUM £5bn-£15bn</t>
  </si>
  <si>
    <t>FranceInvestment ProfessionalFemaleJuniorAUM &gt;£15bn</t>
  </si>
  <si>
    <t>FranceInvestment ProfessionalFemaleJuniorTotal</t>
  </si>
  <si>
    <t>FranceNon Investment ProfessionalMaleSeniorAUM &lt;£100m</t>
  </si>
  <si>
    <t>FranceNon Investment ProfessionalMaleSeniorAUM £100-£500m</t>
  </si>
  <si>
    <t>FranceNon Investment ProfessionalMaleSeniorAUM £500m-£5bn</t>
  </si>
  <si>
    <t>FranceNon Investment ProfessionalMaleSeniorAUM £5bn-£15bn</t>
  </si>
  <si>
    <t>FranceNon Investment ProfessionalMaleSeniorAUM &gt;£15bn</t>
  </si>
  <si>
    <t>FranceNon Investment ProfessionalMaleSeniorTotal</t>
  </si>
  <si>
    <t>FranceNon Investment ProfessionalMaleMidAUM &lt;£100m</t>
  </si>
  <si>
    <t>FranceNon Investment ProfessionalMaleMidAUM £100-£500m</t>
  </si>
  <si>
    <t>FranceNon Investment ProfessionalMaleMidAUM £500m-£5bn</t>
  </si>
  <si>
    <t>FranceNon Investment ProfessionalMaleMidAUM £5bn-£15bn</t>
  </si>
  <si>
    <t>FranceNon Investment ProfessionalMaleMidAUM &gt;£15bn</t>
  </si>
  <si>
    <t>FranceNon Investment ProfessionalMaleMidTotal</t>
  </si>
  <si>
    <t>FranceNon Investment ProfessionalMaleJuniorAUM &lt;£100m</t>
  </si>
  <si>
    <t>FranceNon Investment ProfessionalMaleJuniorAUM £100-£500m</t>
  </si>
  <si>
    <t>FranceNon Investment ProfessionalMaleJuniorAUM £500m-£5bn</t>
  </si>
  <si>
    <t>FranceNon Investment ProfessionalMaleJuniorAUM £5bn-£15bn</t>
  </si>
  <si>
    <t>FranceNon Investment ProfessionalMaleJuniorAUM &gt;£15bn</t>
  </si>
  <si>
    <t>FranceNon Investment ProfessionalMaleJuniorTotal</t>
  </si>
  <si>
    <t>FranceNon Investment ProfessionalFemaleSeniorAUM &lt;£100m</t>
  </si>
  <si>
    <t>FranceNon Investment ProfessionalFemaleSeniorAUM £100-£500m</t>
  </si>
  <si>
    <t>FranceNon Investment ProfessionalFemaleSeniorAUM £500m-£5bn</t>
  </si>
  <si>
    <t>FranceNon Investment ProfessionalFemaleSeniorAUM £5bn-£15bn</t>
  </si>
  <si>
    <t>FranceNon Investment ProfessionalFemaleSeniorAUM &gt;£15bn</t>
  </si>
  <si>
    <t>FranceNon Investment ProfessionalFemaleSeniorTotal</t>
  </si>
  <si>
    <t>FranceNon Investment ProfessionalFemaleMidAUM &lt;£100m</t>
  </si>
  <si>
    <t>FranceNon Investment ProfessionalFemaleMidAUM £100-£500m</t>
  </si>
  <si>
    <t>FranceNon Investment ProfessionalFemaleMidAUM £500m-£5bn</t>
  </si>
  <si>
    <t>FranceNon Investment ProfessionalFemaleMidAUM £5bn-£15bn</t>
  </si>
  <si>
    <t>FranceNon Investment ProfessionalFemaleMidAUM &gt;£15bn</t>
  </si>
  <si>
    <t>FranceNon Investment ProfessionalFemaleMidTotal</t>
  </si>
  <si>
    <t>FranceNon Investment ProfessionalFemaleJuniorAUM &lt;£100m</t>
  </si>
  <si>
    <t>FranceNon Investment ProfessionalFemaleJuniorAUM £100-£500m</t>
  </si>
  <si>
    <t>FranceNon Investment ProfessionalFemaleJuniorAUM £500m-£5bn</t>
  </si>
  <si>
    <t>FranceNon Investment ProfessionalFemaleJuniorAUM £5bn-£15bn</t>
  </si>
  <si>
    <t>FranceNon Investment ProfessionalFemaleJuniorAUM &gt;£15bn</t>
  </si>
  <si>
    <t>FranceNon Investment ProfessionalFemaleJuniorTotal</t>
  </si>
  <si>
    <t>IrelandInvestment ProfessionalMaleSeniorPlease select one:</t>
  </si>
  <si>
    <t>IrelandInvestment ProfessionalMaleMidPlease select one:</t>
  </si>
  <si>
    <t>IrelandInvestment ProfessionalMaleJuniorPlease select one:</t>
  </si>
  <si>
    <t>IrelandInvestment ProfessionalFemaleSeniorPlease select one:</t>
  </si>
  <si>
    <t>IrelandInvestment ProfessionalFemaleMidPlease select one:</t>
  </si>
  <si>
    <t>IrelandInvestment ProfessionalFemaleJuniorPlease select one:</t>
  </si>
  <si>
    <t>IrelandNon Investment ProfessionalMaleSeniorPlease select one:</t>
  </si>
  <si>
    <t>IrelandNon Investment ProfessionalMaleMidPlease select one:</t>
  </si>
  <si>
    <t>IrelandNon Investment ProfessionalMaleJuniorPlease select one:</t>
  </si>
  <si>
    <t>IrelandNon Investment ProfessionalFemaleSeniorPlease select one:</t>
  </si>
  <si>
    <t>IrelandNon Investment ProfessionalFemaleMidPlease select one:</t>
  </si>
  <si>
    <t>IrelandNon Investment ProfessionalFemaleJuniorPlease select one:</t>
  </si>
  <si>
    <t>IrelandInvestment ProfessionalMaleSeniorAUM &lt;£100m</t>
  </si>
  <si>
    <t>IrelandInvestment ProfessionalMaleSeniorAUM £100-£500m</t>
  </si>
  <si>
    <t>IrelandInvestment ProfessionalMaleSeniorAUM £500m-£5bn</t>
  </si>
  <si>
    <t>IrelandInvestment ProfessionalMaleSeniorAUM £5bn-£15bn</t>
  </si>
  <si>
    <t>IrelandInvestment ProfessionalMaleSeniorAUM &gt;£15bn</t>
  </si>
  <si>
    <t>IrelandInvestment ProfessionalMaleSeniorTotal</t>
  </si>
  <si>
    <t>IrelandInvestment ProfessionalMaleMidAUM &lt;£100m</t>
  </si>
  <si>
    <t>IrelandInvestment ProfessionalMaleMidAUM £100-£500m</t>
  </si>
  <si>
    <t>IrelandInvestment ProfessionalMaleMidAUM £500m-£5bn</t>
  </si>
  <si>
    <t>IrelandInvestment ProfessionalMaleMidAUM £5bn-£15bn</t>
  </si>
  <si>
    <t>IrelandInvestment ProfessionalMaleMidAUM &gt;£15bn</t>
  </si>
  <si>
    <t>IrelandInvestment ProfessionalMaleMidTotal</t>
  </si>
  <si>
    <t>IrelandInvestment ProfessionalMaleJuniorAUM &lt;£100m</t>
  </si>
  <si>
    <t>IrelandInvestment ProfessionalMaleJuniorAUM £100-£500m</t>
  </si>
  <si>
    <t>IrelandInvestment ProfessionalMaleJuniorAUM £500m-£5bn</t>
  </si>
  <si>
    <t>IrelandInvestment ProfessionalMaleJuniorAUM £5bn-£15bn</t>
  </si>
  <si>
    <t>IrelandInvestment ProfessionalMaleJuniorAUM &gt;£15bn</t>
  </si>
  <si>
    <t>IrelandInvestment ProfessionalMaleJuniorTotal</t>
  </si>
  <si>
    <t>IrelandInvestment ProfessionalFemaleSeniorAUM &lt;£100m</t>
  </si>
  <si>
    <t>IrelandInvestment ProfessionalFemaleSeniorAUM £100-£500m</t>
  </si>
  <si>
    <t>IrelandInvestment ProfessionalFemaleSeniorAUM £500m-£5bn</t>
  </si>
  <si>
    <t>IrelandInvestment ProfessionalFemaleSeniorAUM £5bn-£15bn</t>
  </si>
  <si>
    <t>IrelandInvestment ProfessionalFemaleSeniorAUM &gt;£15bn</t>
  </si>
  <si>
    <t>IrelandInvestment ProfessionalFemaleSeniorTotal</t>
  </si>
  <si>
    <t>IrelandInvestment ProfessionalFemaleMidAUM &lt;£100m</t>
  </si>
  <si>
    <t>IrelandInvestment ProfessionalFemaleMidAUM £100-£500m</t>
  </si>
  <si>
    <t>IrelandInvestment ProfessionalFemaleMidAUM £500m-£5bn</t>
  </si>
  <si>
    <t>IrelandInvestment ProfessionalFemaleMidAUM £5bn-£15bn</t>
  </si>
  <si>
    <t>IrelandInvestment ProfessionalFemaleMidAUM &gt;£15bn</t>
  </si>
  <si>
    <t>IrelandInvestment ProfessionalFemaleMidTotal</t>
  </si>
  <si>
    <t>IrelandInvestment ProfessionalFemaleJuniorAUM &lt;£100m</t>
  </si>
  <si>
    <t>IrelandInvestment ProfessionalFemaleJuniorAUM £100-£500m</t>
  </si>
  <si>
    <t>IrelandInvestment ProfessionalFemaleJuniorAUM £500m-£5bn</t>
  </si>
  <si>
    <t>IrelandInvestment ProfessionalFemaleJuniorAUM £5bn-£15bn</t>
  </si>
  <si>
    <t>IrelandInvestment ProfessionalFemaleJuniorAUM &gt;£15bn</t>
  </si>
  <si>
    <t>IrelandInvestment ProfessionalFemaleJuniorTotal</t>
  </si>
  <si>
    <t>IrelandNon Investment ProfessionalMaleSeniorAUM &lt;£100m</t>
  </si>
  <si>
    <t>IrelandNon Investment ProfessionalMaleSeniorAUM £100-£500m</t>
  </si>
  <si>
    <t>IrelandNon Investment ProfessionalMaleSeniorAUM £500m-£5bn</t>
  </si>
  <si>
    <t>IrelandNon Investment ProfessionalMaleSeniorAUM £5bn-£15bn</t>
  </si>
  <si>
    <t>IrelandNon Investment ProfessionalMaleSeniorAUM &gt;£15bn</t>
  </si>
  <si>
    <t>IrelandNon Investment ProfessionalMaleSeniorTotal</t>
  </si>
  <si>
    <t>IrelandNon Investment ProfessionalMaleMidAUM &lt;£100m</t>
  </si>
  <si>
    <t>IrelandNon Investment ProfessionalMaleMidAUM £100-£500m</t>
  </si>
  <si>
    <t>IrelandNon Investment ProfessionalMaleMidAUM £500m-£5bn</t>
  </si>
  <si>
    <t>IrelandNon Investment ProfessionalMaleMidAUM £5bn-£15bn</t>
  </si>
  <si>
    <t>IrelandNon Investment ProfessionalMaleMidAUM &gt;£15bn</t>
  </si>
  <si>
    <t>IrelandNon Investment ProfessionalMaleMidTotal</t>
  </si>
  <si>
    <t>IrelandNon Investment ProfessionalMaleJuniorAUM &lt;£100m</t>
  </si>
  <si>
    <t>IrelandNon Investment ProfessionalMaleJuniorAUM £100-£500m</t>
  </si>
  <si>
    <t>IrelandNon Investment ProfessionalMaleJuniorAUM £500m-£5bn</t>
  </si>
  <si>
    <t>IrelandNon Investment ProfessionalMaleJuniorAUM £5bn-£15bn</t>
  </si>
  <si>
    <t>IrelandNon Investment ProfessionalMaleJuniorAUM &gt;£15bn</t>
  </si>
  <si>
    <t>IrelandNon Investment ProfessionalMaleJuniorTotal</t>
  </si>
  <si>
    <t>IrelandNon Investment ProfessionalFemaleSeniorAUM &lt;£100m</t>
  </si>
  <si>
    <t>IrelandNon Investment ProfessionalFemaleSeniorAUM £100-£500m</t>
  </si>
  <si>
    <t>IrelandNon Investment ProfessionalFemaleSeniorAUM £500m-£5bn</t>
  </si>
  <si>
    <t>IrelandNon Investment ProfessionalFemaleSeniorAUM £5bn-£15bn</t>
  </si>
  <si>
    <t>IrelandNon Investment ProfessionalFemaleSeniorAUM &gt;£15bn</t>
  </si>
  <si>
    <t>IrelandNon Investment ProfessionalFemaleSeniorTotal</t>
  </si>
  <si>
    <t>IrelandNon Investment ProfessionalFemaleMidAUM &lt;£100m</t>
  </si>
  <si>
    <t>IrelandNon Investment ProfessionalFemaleMidAUM £100-£500m</t>
  </si>
  <si>
    <t>IrelandNon Investment ProfessionalFemaleMidAUM £500m-£5bn</t>
  </si>
  <si>
    <t>IrelandNon Investment ProfessionalFemaleMidAUM £5bn-£15bn</t>
  </si>
  <si>
    <t>IrelandNon Investment ProfessionalFemaleMidAUM &gt;£15bn</t>
  </si>
  <si>
    <t>IrelandNon Investment ProfessionalFemaleMidTotal</t>
  </si>
  <si>
    <t>IrelandNon Investment ProfessionalFemaleJuniorAUM &lt;£100m</t>
  </si>
  <si>
    <t>IrelandNon Investment ProfessionalFemaleJuniorAUM £100-£500m</t>
  </si>
  <si>
    <t>IrelandNon Investment ProfessionalFemaleJuniorAUM £500m-£5bn</t>
  </si>
  <si>
    <t>IrelandNon Investment ProfessionalFemaleJuniorAUM £5bn-£15bn</t>
  </si>
  <si>
    <t>IrelandNon Investment ProfessionalFemaleJuniorAUM &gt;£15bn</t>
  </si>
  <si>
    <t>IrelandNon Investment ProfessionalFemaleJuniorTotal</t>
  </si>
  <si>
    <t>ItalyInvestment ProfessionalMaleSeniorPlease select one:</t>
  </si>
  <si>
    <t>ItalyInvestment ProfessionalMaleMidPlease select one:</t>
  </si>
  <si>
    <t>ItalyInvestment ProfessionalMaleJuniorPlease select one:</t>
  </si>
  <si>
    <t>ItalyInvestment ProfessionalFemaleSeniorPlease select one:</t>
  </si>
  <si>
    <t>ItalyInvestment ProfessionalFemaleMidPlease select one:</t>
  </si>
  <si>
    <t>ItalyInvestment ProfessionalFemaleJuniorPlease select one:</t>
  </si>
  <si>
    <t>ItalyNon Investment ProfessionalMaleSeniorPlease select one:</t>
  </si>
  <si>
    <t>ItalyNon Investment ProfessionalMaleMidPlease select one:</t>
  </si>
  <si>
    <t>ItalyNon Investment ProfessionalMaleJuniorPlease select one:</t>
  </si>
  <si>
    <t>ItalyNon Investment ProfessionalFemaleSeniorPlease select one:</t>
  </si>
  <si>
    <t>ItalyNon Investment ProfessionalFemaleMidPlease select one:</t>
  </si>
  <si>
    <t>ItalyNon Investment ProfessionalFemaleJuniorPlease select one:</t>
  </si>
  <si>
    <t>ItalyInvestment ProfessionalMaleSeniorAUM &lt;£100m</t>
  </si>
  <si>
    <t>ItalyInvestment ProfessionalMaleSeniorAUM £100-£500m</t>
  </si>
  <si>
    <t>ItalyInvestment ProfessionalMaleSeniorAUM £500m-£5bn</t>
  </si>
  <si>
    <t>ItalyInvestment ProfessionalMaleSeniorAUM £5bn-£15bn</t>
  </si>
  <si>
    <t>ItalyInvestment ProfessionalMaleSeniorAUM &gt;£15bn</t>
  </si>
  <si>
    <t>ItalyInvestment ProfessionalMaleSeniorTotal</t>
  </si>
  <si>
    <t>ItalyInvestment ProfessionalMaleMidAUM &lt;£100m</t>
  </si>
  <si>
    <t>ItalyInvestment ProfessionalMaleMidAUM £100-£500m</t>
  </si>
  <si>
    <t>ItalyInvestment ProfessionalMaleMidAUM £500m-£5bn</t>
  </si>
  <si>
    <t>ItalyInvestment ProfessionalMaleMidAUM £5bn-£15bn</t>
  </si>
  <si>
    <t>ItalyInvestment ProfessionalMaleMidAUM &gt;£15bn</t>
  </si>
  <si>
    <t>ItalyInvestment ProfessionalMaleMidTotal</t>
  </si>
  <si>
    <t>ItalyInvestment ProfessionalMaleJuniorAUM &lt;£100m</t>
  </si>
  <si>
    <t>ItalyInvestment ProfessionalMaleJuniorAUM £100-£500m</t>
  </si>
  <si>
    <t>ItalyInvestment ProfessionalMaleJuniorAUM £500m-£5bn</t>
  </si>
  <si>
    <t>ItalyInvestment ProfessionalMaleJuniorAUM £5bn-£15bn</t>
  </si>
  <si>
    <t>ItalyInvestment ProfessionalMaleJuniorAUM &gt;£15bn</t>
  </si>
  <si>
    <t>ItalyInvestment ProfessionalMaleJuniorTotal</t>
  </si>
  <si>
    <t>ItalyInvestment ProfessionalFemaleSeniorAUM &lt;£100m</t>
  </si>
  <si>
    <t>ItalyInvestment ProfessionalFemaleSeniorAUM £100-£500m</t>
  </si>
  <si>
    <t>ItalyInvestment ProfessionalFemaleSeniorAUM £500m-£5bn</t>
  </si>
  <si>
    <t>ItalyInvestment ProfessionalFemaleSeniorAUM £5bn-£15bn</t>
  </si>
  <si>
    <t>ItalyInvestment ProfessionalFemaleSeniorAUM &gt;£15bn</t>
  </si>
  <si>
    <t>ItalyInvestment ProfessionalFemaleSeniorTotal</t>
  </si>
  <si>
    <t>ItalyInvestment ProfessionalFemaleMidAUM &lt;£100m</t>
  </si>
  <si>
    <t>ItalyInvestment ProfessionalFemaleMidAUM £100-£500m</t>
  </si>
  <si>
    <t>ItalyInvestment ProfessionalFemaleMidAUM £500m-£5bn</t>
  </si>
  <si>
    <t>ItalyInvestment ProfessionalFemaleMidAUM £5bn-£15bn</t>
  </si>
  <si>
    <t>ItalyInvestment ProfessionalFemaleMidAUM &gt;£15bn</t>
  </si>
  <si>
    <t>ItalyInvestment ProfessionalFemaleMidTotal</t>
  </si>
  <si>
    <t>ItalyInvestment ProfessionalFemaleJuniorAUM &lt;£100m</t>
  </si>
  <si>
    <t>ItalyInvestment ProfessionalFemaleJuniorAUM £100-£500m</t>
  </si>
  <si>
    <t>ItalyInvestment ProfessionalFemaleJuniorAUM £500m-£5bn</t>
  </si>
  <si>
    <t>ItalyInvestment ProfessionalFemaleJuniorAUM £5bn-£15bn</t>
  </si>
  <si>
    <t>ItalyInvestment ProfessionalFemaleJuniorAUM &gt;£15bn</t>
  </si>
  <si>
    <t>ItalyInvestment ProfessionalFemaleJuniorTotal</t>
  </si>
  <si>
    <t>ItalyNon Investment ProfessionalMaleSeniorAUM &lt;£100m</t>
  </si>
  <si>
    <t>ItalyNon Investment ProfessionalMaleSeniorAUM £100-£500m</t>
  </si>
  <si>
    <t>ItalyNon Investment ProfessionalMaleSeniorAUM £500m-£5bn</t>
  </si>
  <si>
    <t>ItalyNon Investment ProfessionalMaleSeniorAUM £5bn-£15bn</t>
  </si>
  <si>
    <t>ItalyNon Investment ProfessionalMaleSeniorAUM &gt;£15bn</t>
  </si>
  <si>
    <t>ItalyNon Investment ProfessionalMaleSeniorTotal</t>
  </si>
  <si>
    <t>ItalyNon Investment ProfessionalMaleMidAUM &lt;£100m</t>
  </si>
  <si>
    <t>ItalyNon Investment ProfessionalMaleMidAUM £100-£500m</t>
  </si>
  <si>
    <t>ItalyNon Investment ProfessionalMaleMidAUM £500m-£5bn</t>
  </si>
  <si>
    <t>ItalyNon Investment ProfessionalMaleMidAUM £5bn-£15bn</t>
  </si>
  <si>
    <t>ItalyNon Investment ProfessionalMaleMidAUM &gt;£15bn</t>
  </si>
  <si>
    <t>ItalyNon Investment ProfessionalMaleMidTotal</t>
  </si>
  <si>
    <t>ItalyNon Investment ProfessionalMaleJuniorAUM &lt;£100m</t>
  </si>
  <si>
    <t>ItalyNon Investment ProfessionalMaleJuniorAUM £100-£500m</t>
  </si>
  <si>
    <t>ItalyNon Investment ProfessionalMaleJuniorAUM £500m-£5bn</t>
  </si>
  <si>
    <t>ItalyNon Investment ProfessionalMaleJuniorAUM £5bn-£15bn</t>
  </si>
  <si>
    <t>ItalyNon Investment ProfessionalMaleJuniorAUM &gt;£15bn</t>
  </si>
  <si>
    <t>ItalyNon Investment ProfessionalMaleJuniorTotal</t>
  </si>
  <si>
    <t>ItalyNon Investment ProfessionalFemaleSeniorAUM &lt;£100m</t>
  </si>
  <si>
    <t>ItalyNon Investment ProfessionalFemaleSeniorAUM £100-£500m</t>
  </si>
  <si>
    <t>ItalyNon Investment ProfessionalFemaleSeniorAUM £500m-£5bn</t>
  </si>
  <si>
    <t>ItalyNon Investment ProfessionalFemaleSeniorAUM £5bn-£15bn</t>
  </si>
  <si>
    <t>ItalyNon Investment ProfessionalFemaleSeniorAUM &gt;£15bn</t>
  </si>
  <si>
    <t>ItalyNon Investment ProfessionalFemaleSeniorTotal</t>
  </si>
  <si>
    <t>ItalyNon Investment ProfessionalFemaleMidAUM &lt;£100m</t>
  </si>
  <si>
    <t>ItalyNon Investment ProfessionalFemaleMidAUM £100-£500m</t>
  </si>
  <si>
    <t>ItalyNon Investment ProfessionalFemaleMidAUM £500m-£5bn</t>
  </si>
  <si>
    <t>ItalyNon Investment ProfessionalFemaleMidAUM £5bn-£15bn</t>
  </si>
  <si>
    <t>ItalyNon Investment ProfessionalFemaleMidAUM &gt;£15bn</t>
  </si>
  <si>
    <t>ItalyNon Investment ProfessionalFemaleMidTotal</t>
  </si>
  <si>
    <t>ItalyNon Investment ProfessionalFemaleJuniorAUM &lt;£100m</t>
  </si>
  <si>
    <t>ItalyNon Investment ProfessionalFemaleJuniorAUM £100-£500m</t>
  </si>
  <si>
    <t>ItalyNon Investment ProfessionalFemaleJuniorAUM £500m-£5bn</t>
  </si>
  <si>
    <t>ItalyNon Investment ProfessionalFemaleJuniorAUM £5bn-£15bn</t>
  </si>
  <si>
    <t>ItalyNon Investment ProfessionalFemaleJuniorAUM &gt;£15bn</t>
  </si>
  <si>
    <t>ItalyNon Investment ProfessionalFemaleJuniorTotal</t>
  </si>
  <si>
    <t>NorwayInvestment ProfessionalMaleSeniorPlease select one:</t>
  </si>
  <si>
    <t>NorwayInvestment ProfessionalMaleMidPlease select one:</t>
  </si>
  <si>
    <t>NorwayInvestment ProfessionalMaleJuniorPlease select one:</t>
  </si>
  <si>
    <t>NorwayInvestment ProfessionalFemaleSeniorPlease select one:</t>
  </si>
  <si>
    <t>NorwayInvestment ProfessionalFemaleMidPlease select one:</t>
  </si>
  <si>
    <t>NorwayInvestment ProfessionalFemaleJuniorPlease select one:</t>
  </si>
  <si>
    <t>NorwayNon Investment ProfessionalMaleSeniorPlease select one:</t>
  </si>
  <si>
    <t>NorwayNon Investment ProfessionalMaleMidPlease select one:</t>
  </si>
  <si>
    <t>NorwayNon Investment ProfessionalMaleJuniorPlease select one:</t>
  </si>
  <si>
    <t>NorwayNon Investment ProfessionalFemaleSeniorPlease select one:</t>
  </si>
  <si>
    <t>NorwayNon Investment ProfessionalFemaleMidPlease select one:</t>
  </si>
  <si>
    <t>NorwayNon Investment ProfessionalFemaleJuniorPlease select one:</t>
  </si>
  <si>
    <t>NorwayInvestment ProfessionalMaleSeniorAUM &lt;£100m</t>
  </si>
  <si>
    <t>NorwayInvestment ProfessionalMaleSeniorAUM £100-£500m</t>
  </si>
  <si>
    <t>NorwayInvestment ProfessionalMaleSeniorAUM £500m-£5bn</t>
  </si>
  <si>
    <t>NorwayInvestment ProfessionalMaleSeniorAUM £5bn-£15bn</t>
  </si>
  <si>
    <t>NorwayInvestment ProfessionalMaleSeniorAUM &gt;£15bn</t>
  </si>
  <si>
    <t>NorwayInvestment ProfessionalMaleSeniorTotal</t>
  </si>
  <si>
    <t>NorwayInvestment ProfessionalMaleMidAUM &lt;£100m</t>
  </si>
  <si>
    <t>NorwayInvestment ProfessionalMaleMidAUM £100-£500m</t>
  </si>
  <si>
    <t>NorwayInvestment ProfessionalMaleMidAUM £500m-£5bn</t>
  </si>
  <si>
    <t>NorwayInvestment ProfessionalMaleMidAUM £5bn-£15bn</t>
  </si>
  <si>
    <t>NorwayInvestment ProfessionalMaleMidAUM &gt;£15bn</t>
  </si>
  <si>
    <t>NorwayInvestment ProfessionalMaleMidTotal</t>
  </si>
  <si>
    <t>NorwayInvestment ProfessionalMaleJuniorAUM &lt;£100m</t>
  </si>
  <si>
    <t>NorwayInvestment ProfessionalMaleJuniorAUM £100-£500m</t>
  </si>
  <si>
    <t>NorwayInvestment ProfessionalMaleJuniorAUM £500m-£5bn</t>
  </si>
  <si>
    <t>NorwayInvestment ProfessionalMaleJuniorAUM £5bn-£15bn</t>
  </si>
  <si>
    <t>NorwayInvestment ProfessionalMaleJuniorAUM &gt;£15bn</t>
  </si>
  <si>
    <t>NorwayInvestment ProfessionalMaleJuniorTotal</t>
  </si>
  <si>
    <t>NorwayInvestment ProfessionalFemaleSeniorAUM &lt;£100m</t>
  </si>
  <si>
    <t>NorwayInvestment ProfessionalFemaleSeniorAUM £100-£500m</t>
  </si>
  <si>
    <t>NorwayInvestment ProfessionalFemaleSeniorAUM £500m-£5bn</t>
  </si>
  <si>
    <t>NorwayInvestment ProfessionalFemaleSeniorAUM £5bn-£15bn</t>
  </si>
  <si>
    <t>NorwayInvestment ProfessionalFemaleSeniorAUM &gt;£15bn</t>
  </si>
  <si>
    <t>NorwayInvestment ProfessionalFemaleSeniorTotal</t>
  </si>
  <si>
    <t>NorwayInvestment ProfessionalFemaleMidAUM &lt;£100m</t>
  </si>
  <si>
    <t>NorwayInvestment ProfessionalFemaleMidAUM £100-£500m</t>
  </si>
  <si>
    <t>NorwayInvestment ProfessionalFemaleMidAUM £500m-£5bn</t>
  </si>
  <si>
    <t>NorwayInvestment ProfessionalFemaleMidAUM £5bn-£15bn</t>
  </si>
  <si>
    <t>NorwayInvestment ProfessionalFemaleMidAUM &gt;£15bn</t>
  </si>
  <si>
    <t>NorwayInvestment ProfessionalFemaleMidTotal</t>
  </si>
  <si>
    <t>NorwayInvestment ProfessionalFemaleJuniorAUM &lt;£100m</t>
  </si>
  <si>
    <t>NorwayInvestment ProfessionalFemaleJuniorAUM £100-£500m</t>
  </si>
  <si>
    <t>NorwayInvestment ProfessionalFemaleJuniorAUM £500m-£5bn</t>
  </si>
  <si>
    <t>NorwayInvestment ProfessionalFemaleJuniorAUM £5bn-£15bn</t>
  </si>
  <si>
    <t>NorwayInvestment ProfessionalFemaleJuniorAUM &gt;£15bn</t>
  </si>
  <si>
    <t>NorwayInvestment ProfessionalFemaleJuniorTotal</t>
  </si>
  <si>
    <t>NorwayNon Investment ProfessionalMaleSeniorAUM &lt;£100m</t>
  </si>
  <si>
    <t>NorwayNon Investment ProfessionalMaleSeniorAUM £100-£500m</t>
  </si>
  <si>
    <t>NorwayNon Investment ProfessionalMaleSeniorAUM £500m-£5bn</t>
  </si>
  <si>
    <t>NorwayNon Investment ProfessionalMaleSeniorAUM £5bn-£15bn</t>
  </si>
  <si>
    <t>NorwayNon Investment ProfessionalMaleSeniorAUM &gt;£15bn</t>
  </si>
  <si>
    <t>NorwayNon Investment ProfessionalMaleSeniorTotal</t>
  </si>
  <si>
    <t>NorwayNon Investment ProfessionalMaleMidAUM &lt;£100m</t>
  </si>
  <si>
    <t>NorwayNon Investment ProfessionalMaleMidAUM £100-£500m</t>
  </si>
  <si>
    <t>NorwayNon Investment ProfessionalMaleMidAUM £500m-£5bn</t>
  </si>
  <si>
    <t>NorwayNon Investment ProfessionalMaleMidAUM £5bn-£15bn</t>
  </si>
  <si>
    <t>NorwayNon Investment ProfessionalMaleMidAUM &gt;£15bn</t>
  </si>
  <si>
    <t>NorwayNon Investment ProfessionalMaleMidTotal</t>
  </si>
  <si>
    <t>NorwayNon Investment ProfessionalMaleJuniorAUM &lt;£100m</t>
  </si>
  <si>
    <t>NorwayNon Investment ProfessionalMaleJuniorAUM £100-£500m</t>
  </si>
  <si>
    <t>NorwayNon Investment ProfessionalMaleJuniorAUM £500m-£5bn</t>
  </si>
  <si>
    <t>NorwayNon Investment ProfessionalMaleJuniorAUM £5bn-£15bn</t>
  </si>
  <si>
    <t>NorwayNon Investment ProfessionalMaleJuniorAUM &gt;£15bn</t>
  </si>
  <si>
    <t>NorwayNon Investment ProfessionalMaleJuniorTotal</t>
  </si>
  <si>
    <t>NorwayNon Investment ProfessionalFemaleSeniorAUM &lt;£100m</t>
  </si>
  <si>
    <t>NorwayNon Investment ProfessionalFemaleSeniorAUM £100-£500m</t>
  </si>
  <si>
    <t>NorwayNon Investment ProfessionalFemaleSeniorAUM £500m-£5bn</t>
  </si>
  <si>
    <t>NorwayNon Investment ProfessionalFemaleSeniorAUM £5bn-£15bn</t>
  </si>
  <si>
    <t>NorwayNon Investment ProfessionalFemaleSeniorAUM &gt;£15bn</t>
  </si>
  <si>
    <t>NorwayNon Investment ProfessionalFemaleSeniorTotal</t>
  </si>
  <si>
    <t>NorwayNon Investment ProfessionalFemaleMidAUM &lt;£100m</t>
  </si>
  <si>
    <t>NorwayNon Investment ProfessionalFemaleMidAUM £100-£500m</t>
  </si>
  <si>
    <t>NorwayNon Investment ProfessionalFemaleMidAUM £500m-£5bn</t>
  </si>
  <si>
    <t>NorwayNon Investment ProfessionalFemaleMidAUM £5bn-£15bn</t>
  </si>
  <si>
    <t>NorwayNon Investment ProfessionalFemaleMidAUM &gt;£15bn</t>
  </si>
  <si>
    <t>NorwayNon Investment ProfessionalFemaleMidTotal</t>
  </si>
  <si>
    <t>NorwayNon Investment ProfessionalFemaleJuniorAUM &lt;£100m</t>
  </si>
  <si>
    <t>NorwayNon Investment ProfessionalFemaleJuniorAUM £100-£500m</t>
  </si>
  <si>
    <t>NorwayNon Investment ProfessionalFemaleJuniorAUM £500m-£5bn</t>
  </si>
  <si>
    <t>NorwayNon Investment ProfessionalFemaleJuniorAUM £5bn-£15bn</t>
  </si>
  <si>
    <t>NorwayNon Investment ProfessionalFemaleJuniorAUM &gt;£15bn</t>
  </si>
  <si>
    <t>NorwayNon Investment ProfessionalFemaleJuniorTotal</t>
  </si>
  <si>
    <t>SwedenInvestment ProfessionalMaleSeniorPlease select one:</t>
  </si>
  <si>
    <t>SwedenInvestment ProfessionalMaleMidPlease select one:</t>
  </si>
  <si>
    <t>SwedenInvestment ProfessionalMaleJuniorPlease select one:</t>
  </si>
  <si>
    <t>SwedenInvestment ProfessionalFemaleSeniorPlease select one:</t>
  </si>
  <si>
    <t>SwedenInvestment ProfessionalFemaleMidPlease select one:</t>
  </si>
  <si>
    <t>SwedenInvestment ProfessionalFemaleJuniorPlease select one:</t>
  </si>
  <si>
    <t>SwedenNon Investment ProfessionalMaleSeniorPlease select one:</t>
  </si>
  <si>
    <t>SwedenNon Investment ProfessionalMaleMidPlease select one:</t>
  </si>
  <si>
    <t>SwedenNon Investment ProfessionalMaleJuniorPlease select one:</t>
  </si>
  <si>
    <t>SwedenNon Investment ProfessionalFemaleSeniorPlease select one:</t>
  </si>
  <si>
    <t>SwedenNon Investment ProfessionalFemaleMidPlease select one:</t>
  </si>
  <si>
    <t>SwedenNon Investment ProfessionalFemaleJuniorPlease select one:</t>
  </si>
  <si>
    <t>SwedenInvestment ProfessionalMaleSeniorAUM &lt;£100m</t>
  </si>
  <si>
    <t>SwedenInvestment ProfessionalMaleSeniorAUM £100-£500m</t>
  </si>
  <si>
    <t>SwedenInvestment ProfessionalMaleSeniorAUM £500m-£5bn</t>
  </si>
  <si>
    <t>SwedenInvestment ProfessionalMaleSeniorAUM £5bn-£15bn</t>
  </si>
  <si>
    <t>SwedenInvestment ProfessionalMaleSeniorAUM &gt;£15bn</t>
  </si>
  <si>
    <t>SwedenInvestment ProfessionalMaleSeniorTotal</t>
  </si>
  <si>
    <t>SwedenInvestment ProfessionalMaleMidAUM &lt;£100m</t>
  </si>
  <si>
    <t>SwedenInvestment ProfessionalMaleMidAUM £100-£500m</t>
  </si>
  <si>
    <t>SwedenInvestment ProfessionalMaleMidAUM £500m-£5bn</t>
  </si>
  <si>
    <t>SwedenInvestment ProfessionalMaleMidAUM £5bn-£15bn</t>
  </si>
  <si>
    <t>SwedenInvestment ProfessionalMaleMidAUM &gt;£15bn</t>
  </si>
  <si>
    <t>SwedenInvestment ProfessionalMaleMidTotal</t>
  </si>
  <si>
    <t>SwedenInvestment ProfessionalMaleJuniorAUM &lt;£100m</t>
  </si>
  <si>
    <t>SwedenInvestment ProfessionalMaleJuniorAUM £100-£500m</t>
  </si>
  <si>
    <t>SwedenInvestment ProfessionalMaleJuniorAUM £500m-£5bn</t>
  </si>
  <si>
    <t>SwedenInvestment ProfessionalMaleJuniorAUM £5bn-£15bn</t>
  </si>
  <si>
    <t>SwedenInvestment ProfessionalMaleJuniorAUM &gt;£15bn</t>
  </si>
  <si>
    <t>SwedenInvestment ProfessionalMaleJuniorTotal</t>
  </si>
  <si>
    <t>SwedenInvestment ProfessionalFemaleSeniorAUM &lt;£100m</t>
  </si>
  <si>
    <t>SwedenInvestment ProfessionalFemaleSeniorAUM £100-£500m</t>
  </si>
  <si>
    <t>SwedenInvestment ProfessionalFemaleSeniorAUM £500m-£5bn</t>
  </si>
  <si>
    <t>SwedenInvestment ProfessionalFemaleSeniorAUM £5bn-£15bn</t>
  </si>
  <si>
    <t>SwedenInvestment ProfessionalFemaleSeniorAUM &gt;£15bn</t>
  </si>
  <si>
    <t>SwedenInvestment ProfessionalFemaleSeniorTotal</t>
  </si>
  <si>
    <t>SwedenInvestment ProfessionalFemaleMidAUM &lt;£100m</t>
  </si>
  <si>
    <t>SwedenInvestment ProfessionalFemaleMidAUM £100-£500m</t>
  </si>
  <si>
    <t>SwedenInvestment ProfessionalFemaleMidAUM £500m-£5bn</t>
  </si>
  <si>
    <t>SwedenInvestment ProfessionalFemaleMidAUM £5bn-£15bn</t>
  </si>
  <si>
    <t>SwedenInvestment ProfessionalFemaleMidAUM &gt;£15bn</t>
  </si>
  <si>
    <t>SwedenInvestment ProfessionalFemaleMidTotal</t>
  </si>
  <si>
    <t>SwedenInvestment ProfessionalFemaleJuniorAUM &lt;£100m</t>
  </si>
  <si>
    <t>SwedenInvestment ProfessionalFemaleJuniorAUM £100-£500m</t>
  </si>
  <si>
    <t>SwedenInvestment ProfessionalFemaleJuniorAUM £500m-£5bn</t>
  </si>
  <si>
    <t>SwedenInvestment ProfessionalFemaleJuniorAUM £5bn-£15bn</t>
  </si>
  <si>
    <t>SwedenInvestment ProfessionalFemaleJuniorAUM &gt;£15bn</t>
  </si>
  <si>
    <t>SwedenInvestment ProfessionalFemaleJuniorTotal</t>
  </si>
  <si>
    <t>SwedenNon Investment ProfessionalMaleSeniorAUM &lt;£100m</t>
  </si>
  <si>
    <t>SwedenNon Investment ProfessionalMaleSeniorAUM £100-£500m</t>
  </si>
  <si>
    <t>SwedenNon Investment ProfessionalMaleSeniorAUM £500m-£5bn</t>
  </si>
  <si>
    <t>SwedenNon Investment ProfessionalMaleSeniorAUM £5bn-£15bn</t>
  </si>
  <si>
    <t>SwedenNon Investment ProfessionalMaleSeniorAUM &gt;£15bn</t>
  </si>
  <si>
    <t>SwedenNon Investment ProfessionalMaleSeniorTotal</t>
  </si>
  <si>
    <t>SwedenNon Investment ProfessionalMaleMidAUM &lt;£100m</t>
  </si>
  <si>
    <t>SwedenNon Investment ProfessionalMaleMidAUM £100-£500m</t>
  </si>
  <si>
    <t>SwedenNon Investment ProfessionalMaleMidAUM £500m-£5bn</t>
  </si>
  <si>
    <t>SwedenNon Investment ProfessionalMaleMidAUM £5bn-£15bn</t>
  </si>
  <si>
    <t>SwedenNon Investment ProfessionalMaleMidAUM &gt;£15bn</t>
  </si>
  <si>
    <t>SwedenNon Investment ProfessionalMaleMidTotal</t>
  </si>
  <si>
    <t>SwedenNon Investment ProfessionalMaleJuniorAUM &lt;£100m</t>
  </si>
  <si>
    <t>SwedenNon Investment ProfessionalMaleJuniorAUM £100-£500m</t>
  </si>
  <si>
    <t>SwedenNon Investment ProfessionalMaleJuniorAUM £500m-£5bn</t>
  </si>
  <si>
    <t>SwedenNon Investment ProfessionalMaleJuniorAUM £5bn-£15bn</t>
  </si>
  <si>
    <t>SwedenNon Investment ProfessionalMaleJuniorAUM &gt;£15bn</t>
  </si>
  <si>
    <t>SwedenNon Investment ProfessionalMaleJuniorTotal</t>
  </si>
  <si>
    <t>SwedenNon Investment ProfessionalFemaleSeniorAUM &lt;£100m</t>
  </si>
  <si>
    <t>SwedenNon Investment ProfessionalFemaleSeniorAUM £100-£500m</t>
  </si>
  <si>
    <t>SwedenNon Investment ProfessionalFemaleSeniorAUM £500m-£5bn</t>
  </si>
  <si>
    <t>SwedenNon Investment ProfessionalFemaleSeniorAUM £5bn-£15bn</t>
  </si>
  <si>
    <t>SwedenNon Investment ProfessionalFemaleSeniorAUM &gt;£15bn</t>
  </si>
  <si>
    <t>SwedenNon Investment ProfessionalFemaleSeniorTotal</t>
  </si>
  <si>
    <t>SwedenNon Investment ProfessionalFemaleMidAUM &lt;£100m</t>
  </si>
  <si>
    <t>SwedenNon Investment ProfessionalFemaleMidAUM £100-£500m</t>
  </si>
  <si>
    <t>SwedenNon Investment ProfessionalFemaleMidAUM £500m-£5bn</t>
  </si>
  <si>
    <t>SwedenNon Investment ProfessionalFemaleMidAUM £5bn-£15bn</t>
  </si>
  <si>
    <t>SwedenNon Investment ProfessionalFemaleMidAUM &gt;£15bn</t>
  </si>
  <si>
    <t>SwedenNon Investment ProfessionalFemaleMidTotal</t>
  </si>
  <si>
    <t>SwedenNon Investment ProfessionalFemaleJuniorAUM &lt;£100m</t>
  </si>
  <si>
    <t>SwedenNon Investment ProfessionalFemaleJuniorAUM £100-£500m</t>
  </si>
  <si>
    <t>SwedenNon Investment ProfessionalFemaleJuniorAUM £500m-£5bn</t>
  </si>
  <si>
    <t>SwedenNon Investment ProfessionalFemaleJuniorAUM £5bn-£15bn</t>
  </si>
  <si>
    <t>SwedenNon Investment ProfessionalFemaleJuniorAUM &gt;£15bn</t>
  </si>
  <si>
    <t>SwedenNon Investment ProfessionalFemaleJuniorTotal</t>
  </si>
  <si>
    <t>SwitzerlandInvestment ProfessionalMaleSeniorPlease select one:</t>
  </si>
  <si>
    <t>SwitzerlandInvestment ProfessionalMaleMidPlease select one:</t>
  </si>
  <si>
    <t>SwitzerlandInvestment ProfessionalMaleJuniorPlease select one:</t>
  </si>
  <si>
    <t>SwitzerlandInvestment ProfessionalFemaleSeniorPlease select one:</t>
  </si>
  <si>
    <t>SwitzerlandInvestment ProfessionalFemaleMidPlease select one:</t>
  </si>
  <si>
    <t>SwitzerlandInvestment ProfessionalFemaleJuniorPlease select one:</t>
  </si>
  <si>
    <t>SwitzerlandNon Investment ProfessionalMaleSeniorPlease select one:</t>
  </si>
  <si>
    <t>SwitzerlandNon Investment ProfessionalMaleMidPlease select one:</t>
  </si>
  <si>
    <t>SwitzerlandNon Investment ProfessionalMaleJuniorPlease select one:</t>
  </si>
  <si>
    <t>SwitzerlandNon Investment ProfessionalFemaleSeniorPlease select one:</t>
  </si>
  <si>
    <t>SwitzerlandNon Investment ProfessionalFemaleMidPlease select one:</t>
  </si>
  <si>
    <t>SwitzerlandNon Investment ProfessionalFemaleJuniorPlease select one:</t>
  </si>
  <si>
    <t>SwitzerlandInvestment ProfessionalMaleSeniorAUM &lt;£100m</t>
  </si>
  <si>
    <t>SwitzerlandInvestment ProfessionalMaleSeniorAUM £100-£500m</t>
  </si>
  <si>
    <t>SwitzerlandInvestment ProfessionalMaleSeniorAUM £500m-£5bn</t>
  </si>
  <si>
    <t>SwitzerlandInvestment ProfessionalMaleSeniorAUM £5bn-£15bn</t>
  </si>
  <si>
    <t>SwitzerlandInvestment ProfessionalMaleSeniorAUM &gt;£15bn</t>
  </si>
  <si>
    <t>SwitzerlandInvestment ProfessionalMaleSeniorTotal</t>
  </si>
  <si>
    <t>SwitzerlandInvestment ProfessionalMaleMidAUM &lt;£100m</t>
  </si>
  <si>
    <t>SwitzerlandInvestment ProfessionalMaleMidAUM £100-£500m</t>
  </si>
  <si>
    <t>SwitzerlandInvestment ProfessionalMaleMidAUM £500m-£5bn</t>
  </si>
  <si>
    <t>SwitzerlandInvestment ProfessionalMaleMidAUM £5bn-£15bn</t>
  </si>
  <si>
    <t>SwitzerlandInvestment ProfessionalMaleMidAUM &gt;£15bn</t>
  </si>
  <si>
    <t>SwitzerlandInvestment ProfessionalMaleMidTotal</t>
  </si>
  <si>
    <t>SwitzerlandInvestment ProfessionalMaleJuniorAUM &lt;£100m</t>
  </si>
  <si>
    <t>SwitzerlandInvestment ProfessionalMaleJuniorAUM £100-£500m</t>
  </si>
  <si>
    <t>SwitzerlandInvestment ProfessionalMaleJuniorAUM £500m-£5bn</t>
  </si>
  <si>
    <t>SwitzerlandInvestment ProfessionalMaleJuniorAUM £5bn-£15bn</t>
  </si>
  <si>
    <t>SwitzerlandInvestment ProfessionalMaleJuniorAUM &gt;£15bn</t>
  </si>
  <si>
    <t>SwitzerlandInvestment ProfessionalMaleJuniorTotal</t>
  </si>
  <si>
    <t>SwitzerlandInvestment ProfessionalFemaleSeniorAUM &lt;£100m</t>
  </si>
  <si>
    <t>SwitzerlandInvestment ProfessionalFemaleSeniorAUM £100-£500m</t>
  </si>
  <si>
    <t>SwitzerlandInvestment ProfessionalFemaleSeniorAUM £500m-£5bn</t>
  </si>
  <si>
    <t>SwitzerlandInvestment ProfessionalFemaleSeniorAUM £5bn-£15bn</t>
  </si>
  <si>
    <t>SwitzerlandInvestment ProfessionalFemaleSeniorAUM &gt;£15bn</t>
  </si>
  <si>
    <t>SwitzerlandInvestment ProfessionalFemaleSeniorTotal</t>
  </si>
  <si>
    <t>SwitzerlandInvestment ProfessionalFemaleMidAUM &lt;£100m</t>
  </si>
  <si>
    <t>SwitzerlandInvestment ProfessionalFemaleMidAUM £100-£500m</t>
  </si>
  <si>
    <t>SwitzerlandInvestment ProfessionalFemaleMidAUM £500m-£5bn</t>
  </si>
  <si>
    <t>SwitzerlandInvestment ProfessionalFemaleMidAUM £5bn-£15bn</t>
  </si>
  <si>
    <t>SwitzerlandInvestment ProfessionalFemaleMidAUM &gt;£15bn</t>
  </si>
  <si>
    <t>SwitzerlandInvestment ProfessionalFemaleMidTotal</t>
  </si>
  <si>
    <t>SwitzerlandInvestment ProfessionalFemaleJuniorAUM &lt;£100m</t>
  </si>
  <si>
    <t>SwitzerlandInvestment ProfessionalFemaleJuniorAUM £100-£500m</t>
  </si>
  <si>
    <t>SwitzerlandInvestment ProfessionalFemaleJuniorAUM £500m-£5bn</t>
  </si>
  <si>
    <t>SwitzerlandInvestment ProfessionalFemaleJuniorAUM £5bn-£15bn</t>
  </si>
  <si>
    <t>SwitzerlandInvestment ProfessionalFemaleJuniorAUM &gt;£15bn</t>
  </si>
  <si>
    <t>SwitzerlandInvestment ProfessionalFemaleJuniorTotal</t>
  </si>
  <si>
    <t>SwitzerlandNon Investment ProfessionalMaleSeniorAUM &lt;£100m</t>
  </si>
  <si>
    <t>SwitzerlandNon Investment ProfessionalMaleSeniorAUM £100-£500m</t>
  </si>
  <si>
    <t>SwitzerlandNon Investment ProfessionalMaleSeniorAUM £500m-£5bn</t>
  </si>
  <si>
    <t>SwitzerlandNon Investment ProfessionalMaleSeniorAUM £5bn-£15bn</t>
  </si>
  <si>
    <t>SwitzerlandNon Investment ProfessionalMaleSeniorAUM &gt;£15bn</t>
  </si>
  <si>
    <t>SwitzerlandNon Investment ProfessionalMaleSeniorTotal</t>
  </si>
  <si>
    <t>SwitzerlandNon Investment ProfessionalMaleMidAUM &lt;£100m</t>
  </si>
  <si>
    <t>SwitzerlandNon Investment ProfessionalMaleMidAUM £100-£500m</t>
  </si>
  <si>
    <t>SwitzerlandNon Investment ProfessionalMaleMidAUM £500m-£5bn</t>
  </si>
  <si>
    <t>SwitzerlandNon Investment ProfessionalMaleMidAUM £5bn-£15bn</t>
  </si>
  <si>
    <t>SwitzerlandNon Investment ProfessionalMaleMidAUM &gt;£15bn</t>
  </si>
  <si>
    <t>SwitzerlandNon Investment ProfessionalMaleMidTotal</t>
  </si>
  <si>
    <t>SwitzerlandNon Investment ProfessionalMaleJuniorAUM &lt;£100m</t>
  </si>
  <si>
    <t>SwitzerlandNon Investment ProfessionalMaleJuniorAUM £100-£500m</t>
  </si>
  <si>
    <t>SwitzerlandNon Investment ProfessionalMaleJuniorAUM £500m-£5bn</t>
  </si>
  <si>
    <t>SwitzerlandNon Investment ProfessionalMaleJuniorAUM £5bn-£15bn</t>
  </si>
  <si>
    <t>SwitzerlandNon Investment ProfessionalMaleJuniorAUM &gt;£15bn</t>
  </si>
  <si>
    <t>SwitzerlandNon Investment ProfessionalMaleJuniorTotal</t>
  </si>
  <si>
    <t>SwitzerlandNon Investment ProfessionalFemaleSeniorAUM &lt;£100m</t>
  </si>
  <si>
    <t>SwitzerlandNon Investment ProfessionalFemaleSeniorAUM £100-£500m</t>
  </si>
  <si>
    <t>SwitzerlandNon Investment ProfessionalFemaleSeniorAUM £500m-£5bn</t>
  </si>
  <si>
    <t>SwitzerlandNon Investment ProfessionalFemaleSeniorAUM £5bn-£15bn</t>
  </si>
  <si>
    <t>SwitzerlandNon Investment ProfessionalFemaleSeniorAUM &gt;£15bn</t>
  </si>
  <si>
    <t>SwitzerlandNon Investment ProfessionalFemaleSeniorTotal</t>
  </si>
  <si>
    <t>SwitzerlandNon Investment ProfessionalFemaleMidAUM &lt;£100m</t>
  </si>
  <si>
    <t>SwitzerlandNon Investment ProfessionalFemaleMidAUM £100-£500m</t>
  </si>
  <si>
    <t>SwitzerlandNon Investment ProfessionalFemaleMidAUM £500m-£5bn</t>
  </si>
  <si>
    <t>SwitzerlandNon Investment ProfessionalFemaleMidAUM £5bn-£15bn</t>
  </si>
  <si>
    <t>SwitzerlandNon Investment ProfessionalFemaleMidAUM &gt;£15bn</t>
  </si>
  <si>
    <t>SwitzerlandNon Investment ProfessionalFemaleMidTotal</t>
  </si>
  <si>
    <t>SwitzerlandNon Investment ProfessionalFemaleJuniorAUM &lt;£100m</t>
  </si>
  <si>
    <t>SwitzerlandNon Investment ProfessionalFemaleJuniorAUM £100-£500m</t>
  </si>
  <si>
    <t>SwitzerlandNon Investment ProfessionalFemaleJuniorAUM £500m-£5bn</t>
  </si>
  <si>
    <t>SwitzerlandNon Investment ProfessionalFemaleJuniorAUM £5bn-£15bn</t>
  </si>
  <si>
    <t>SwitzerlandNon Investment ProfessionalFemaleJuniorAUM &gt;£15bn</t>
  </si>
  <si>
    <t>SwitzerlandNon Investment ProfessionalFemaleJuniorTotal</t>
  </si>
  <si>
    <t>NetherlandsInvestment ProfessionalMaleSeniorPlease select one:</t>
  </si>
  <si>
    <t>NetherlandsInvestment ProfessionalMaleMidPlease select one:</t>
  </si>
  <si>
    <t>NetherlandsInvestment ProfessionalMaleJuniorPlease select one:</t>
  </si>
  <si>
    <t>NetherlandsInvestment ProfessionalFemaleSeniorPlease select one:</t>
  </si>
  <si>
    <t>NetherlandsInvestment ProfessionalFemaleMidPlease select one:</t>
  </si>
  <si>
    <t>NetherlandsInvestment ProfessionalFemaleJuniorPlease select one:</t>
  </si>
  <si>
    <t>NetherlandsNon Investment ProfessionalMaleSeniorPlease select one:</t>
  </si>
  <si>
    <t>NetherlandsNon Investment ProfessionalMaleMidPlease select one:</t>
  </si>
  <si>
    <t>NetherlandsNon Investment ProfessionalMaleJuniorPlease select one:</t>
  </si>
  <si>
    <t>NetherlandsNon Investment ProfessionalFemaleSeniorPlease select one:</t>
  </si>
  <si>
    <t>NetherlandsNon Investment ProfessionalFemaleMidPlease select one:</t>
  </si>
  <si>
    <t>NetherlandsNon Investment ProfessionalFemaleJuniorPlease select one:</t>
  </si>
  <si>
    <t>NetherlandsInvestment ProfessionalMaleSeniorAUM &lt;£100m</t>
  </si>
  <si>
    <t>NetherlandsInvestment ProfessionalMaleSeniorAUM £100-£500m</t>
  </si>
  <si>
    <t>NetherlandsInvestment ProfessionalMaleSeniorAUM £500m-£5bn</t>
  </si>
  <si>
    <t>NetherlandsInvestment ProfessionalMaleSeniorAUM £5bn-£15bn</t>
  </si>
  <si>
    <t>NetherlandsInvestment ProfessionalMaleSeniorAUM &gt;£15bn</t>
  </si>
  <si>
    <t>NetherlandsInvestment ProfessionalMaleSeniorTotal</t>
  </si>
  <si>
    <t>NetherlandsInvestment ProfessionalMaleMidAUM &lt;£100m</t>
  </si>
  <si>
    <t>NetherlandsInvestment ProfessionalMaleMidAUM £100-£500m</t>
  </si>
  <si>
    <t>NetherlandsInvestment ProfessionalMaleMidAUM £500m-£5bn</t>
  </si>
  <si>
    <t>NetherlandsInvestment ProfessionalMaleMidAUM £5bn-£15bn</t>
  </si>
  <si>
    <t>NetherlandsInvestment ProfessionalMaleMidAUM &gt;£15bn</t>
  </si>
  <si>
    <t>NetherlandsInvestment ProfessionalMaleMidTotal</t>
  </si>
  <si>
    <t>NetherlandsInvestment ProfessionalMaleJuniorAUM &lt;£100m</t>
  </si>
  <si>
    <t>NetherlandsInvestment ProfessionalMaleJuniorAUM £100-£500m</t>
  </si>
  <si>
    <t>NetherlandsInvestment ProfessionalMaleJuniorAUM £500m-£5bn</t>
  </si>
  <si>
    <t>NetherlandsInvestment ProfessionalMaleJuniorAUM £5bn-£15bn</t>
  </si>
  <si>
    <t>NetherlandsInvestment ProfessionalMaleJuniorAUM &gt;£15bn</t>
  </si>
  <si>
    <t>NetherlandsInvestment ProfessionalMaleJuniorTotal</t>
  </si>
  <si>
    <t>NetherlandsInvestment ProfessionalFemaleSeniorAUM &lt;£100m</t>
  </si>
  <si>
    <t>NetherlandsInvestment ProfessionalFemaleSeniorAUM £100-£500m</t>
  </si>
  <si>
    <t>NetherlandsInvestment ProfessionalFemaleSeniorAUM £500m-£5bn</t>
  </si>
  <si>
    <t>NetherlandsInvestment ProfessionalFemaleSeniorAUM £5bn-£15bn</t>
  </si>
  <si>
    <t>NetherlandsInvestment ProfessionalFemaleSeniorAUM &gt;£15bn</t>
  </si>
  <si>
    <t>NetherlandsInvestment ProfessionalFemaleSeniorTotal</t>
  </si>
  <si>
    <t>NetherlandsInvestment ProfessionalFemaleMidAUM &lt;£100m</t>
  </si>
  <si>
    <t>NetherlandsInvestment ProfessionalFemaleMidAUM £100-£500m</t>
  </si>
  <si>
    <t>NetherlandsInvestment ProfessionalFemaleMidAUM £500m-£5bn</t>
  </si>
  <si>
    <t>NetherlandsInvestment ProfessionalFemaleMidAUM £5bn-£15bn</t>
  </si>
  <si>
    <t>NetherlandsInvestment ProfessionalFemaleMidAUM &gt;£15bn</t>
  </si>
  <si>
    <t>NetherlandsInvestment ProfessionalFemaleMidTotal</t>
  </si>
  <si>
    <t>NetherlandsInvestment ProfessionalFemaleJuniorAUM &lt;£100m</t>
  </si>
  <si>
    <t>NetherlandsInvestment ProfessionalFemaleJuniorAUM £100-£500m</t>
  </si>
  <si>
    <t>NetherlandsInvestment ProfessionalFemaleJuniorAUM £500m-£5bn</t>
  </si>
  <si>
    <t>NetherlandsInvestment ProfessionalFemaleJuniorAUM £5bn-£15bn</t>
  </si>
  <si>
    <t>NetherlandsInvestment ProfessionalFemaleJuniorAUM &gt;£15bn</t>
  </si>
  <si>
    <t>NetherlandsInvestment ProfessionalFemaleJuniorTotal</t>
  </si>
  <si>
    <t>NetherlandsNon Investment ProfessionalMaleSeniorAUM &lt;£100m</t>
  </si>
  <si>
    <t>NetherlandsNon Investment ProfessionalMaleSeniorAUM £100-£500m</t>
  </si>
  <si>
    <t>NetherlandsNon Investment ProfessionalMaleSeniorAUM £500m-£5bn</t>
  </si>
  <si>
    <t>NetherlandsNon Investment ProfessionalMaleSeniorAUM £5bn-£15bn</t>
  </si>
  <si>
    <t>NetherlandsNon Investment ProfessionalMaleSeniorAUM &gt;£15bn</t>
  </si>
  <si>
    <t>NetherlandsNon Investment ProfessionalMaleSeniorTotal</t>
  </si>
  <si>
    <t>NetherlandsNon Investment ProfessionalMaleMidAUM &lt;£100m</t>
  </si>
  <si>
    <t>NetherlandsNon Investment ProfessionalMaleMidAUM £100-£500m</t>
  </si>
  <si>
    <t>NetherlandsNon Investment ProfessionalMaleMidAUM £500m-£5bn</t>
  </si>
  <si>
    <t>NetherlandsNon Investment ProfessionalMaleMidAUM £5bn-£15bn</t>
  </si>
  <si>
    <t>NetherlandsNon Investment ProfessionalMaleMidAUM &gt;£15bn</t>
  </si>
  <si>
    <t>NetherlandsNon Investment ProfessionalMaleMidTotal</t>
  </si>
  <si>
    <t>NetherlandsNon Investment ProfessionalMaleJuniorAUM &lt;£100m</t>
  </si>
  <si>
    <t>NetherlandsNon Investment ProfessionalMaleJuniorAUM £100-£500m</t>
  </si>
  <si>
    <t>NetherlandsNon Investment ProfessionalMaleJuniorAUM £500m-£5bn</t>
  </si>
  <si>
    <t>NetherlandsNon Investment ProfessionalMaleJuniorAUM £5bn-£15bn</t>
  </si>
  <si>
    <t>NetherlandsNon Investment ProfessionalMaleJuniorAUM &gt;£15bn</t>
  </si>
  <si>
    <t>NetherlandsNon Investment ProfessionalMaleJuniorTotal</t>
  </si>
  <si>
    <t>NetherlandsNon Investment ProfessionalFemaleSeniorAUM &lt;£100m</t>
  </si>
  <si>
    <t>NetherlandsNon Investment ProfessionalFemaleSeniorAUM £100-£500m</t>
  </si>
  <si>
    <t>NetherlandsNon Investment ProfessionalFemaleSeniorAUM £500m-£5bn</t>
  </si>
  <si>
    <t>NetherlandsNon Investment ProfessionalFemaleSeniorAUM £5bn-£15bn</t>
  </si>
  <si>
    <t>NetherlandsNon Investment ProfessionalFemaleSeniorAUM &gt;£15bn</t>
  </si>
  <si>
    <t>NetherlandsNon Investment ProfessionalFemaleSeniorTotal</t>
  </si>
  <si>
    <t>NetherlandsNon Investment ProfessionalFemaleMidAUM &lt;£100m</t>
  </si>
  <si>
    <t>NetherlandsNon Investment ProfessionalFemaleMidAUM £100-£500m</t>
  </si>
  <si>
    <t>NetherlandsNon Investment ProfessionalFemaleMidAUM £500m-£5bn</t>
  </si>
  <si>
    <t>NetherlandsNon Investment ProfessionalFemaleMidAUM £5bn-£15bn</t>
  </si>
  <si>
    <t>NetherlandsNon Investment ProfessionalFemaleMidAUM &gt;£15bn</t>
  </si>
  <si>
    <t>NetherlandsNon Investment ProfessionalFemaleMidTotal</t>
  </si>
  <si>
    <t>NetherlandsNon Investment ProfessionalFemaleJuniorAUM &lt;£100m</t>
  </si>
  <si>
    <t>NetherlandsNon Investment ProfessionalFemaleJuniorAUM £100-£500m</t>
  </si>
  <si>
    <t>NetherlandsNon Investment ProfessionalFemaleJuniorAUM £500m-£5bn</t>
  </si>
  <si>
    <t>NetherlandsNon Investment ProfessionalFemaleJuniorAUM £5bn-£15bn</t>
  </si>
  <si>
    <t>NetherlandsNon Investment ProfessionalFemaleJuniorAUM &gt;£15bn</t>
  </si>
  <si>
    <t>NetherlandsNon Investment ProfessionalFemaleJuniorTotal</t>
  </si>
  <si>
    <t>PolandInvestment ProfessionalMaleSeniorPlease select one:</t>
  </si>
  <si>
    <t>PolandInvestment ProfessionalMaleMidPlease select one:</t>
  </si>
  <si>
    <t>PolandInvestment ProfessionalMaleJuniorPlease select one:</t>
  </si>
  <si>
    <t>PolandInvestment ProfessionalFemaleSeniorPlease select one:</t>
  </si>
  <si>
    <t>PolandInvestment ProfessionalFemaleMidPlease select one:</t>
  </si>
  <si>
    <t>PolandInvestment ProfessionalFemaleJuniorPlease select one:</t>
  </si>
  <si>
    <t>PolandNon Investment ProfessionalMaleSeniorPlease select one:</t>
  </si>
  <si>
    <t>PolandNon Investment ProfessionalMaleMidPlease select one:</t>
  </si>
  <si>
    <t>PolandNon Investment ProfessionalMaleJuniorPlease select one:</t>
  </si>
  <si>
    <t>PolandNon Investment ProfessionalFemaleSeniorPlease select one:</t>
  </si>
  <si>
    <t>PolandNon Investment ProfessionalFemaleMidPlease select one:</t>
  </si>
  <si>
    <t>PolandNon Investment ProfessionalFemaleJuniorPlease select one:</t>
  </si>
  <si>
    <t>PolandInvestment ProfessionalMaleSeniorAUM &lt;£100m</t>
  </si>
  <si>
    <t>PolandInvestment ProfessionalMaleSeniorAUM £100-£500m</t>
  </si>
  <si>
    <t>PolandInvestment ProfessionalMaleSeniorAUM £500m-£5bn</t>
  </si>
  <si>
    <t>PolandInvestment ProfessionalMaleSeniorAUM £5bn-£15bn</t>
  </si>
  <si>
    <t>PolandInvestment ProfessionalMaleSeniorAUM &gt;£15bn</t>
  </si>
  <si>
    <t>PolandInvestment ProfessionalMaleSeniorTotal</t>
  </si>
  <si>
    <t>PolandInvestment ProfessionalMaleMidAUM &lt;£100m</t>
  </si>
  <si>
    <t>PolandInvestment ProfessionalMaleMidAUM £100-£500m</t>
  </si>
  <si>
    <t>PolandInvestment ProfessionalMaleMidAUM £500m-£5bn</t>
  </si>
  <si>
    <t>PolandInvestment ProfessionalMaleMidAUM £5bn-£15bn</t>
  </si>
  <si>
    <t>PolandInvestment ProfessionalMaleMidAUM &gt;£15bn</t>
  </si>
  <si>
    <t>PolandInvestment ProfessionalMaleMidTotal</t>
  </si>
  <si>
    <t>PolandInvestment ProfessionalMaleJuniorAUM &lt;£100m</t>
  </si>
  <si>
    <t>PolandInvestment ProfessionalMaleJuniorAUM £100-£500m</t>
  </si>
  <si>
    <t>PolandInvestment ProfessionalMaleJuniorAUM £500m-£5bn</t>
  </si>
  <si>
    <t>PolandInvestment ProfessionalMaleJuniorAUM £5bn-£15bn</t>
  </si>
  <si>
    <t>PolandInvestment ProfessionalMaleJuniorAUM &gt;£15bn</t>
  </si>
  <si>
    <t>PolandInvestment ProfessionalMaleJuniorTotal</t>
  </si>
  <si>
    <t>PolandInvestment ProfessionalFemaleSeniorAUM &lt;£100m</t>
  </si>
  <si>
    <t>PolandInvestment ProfessionalFemaleSeniorAUM £100-£500m</t>
  </si>
  <si>
    <t>PolandInvestment ProfessionalFemaleSeniorAUM £500m-£5bn</t>
  </si>
  <si>
    <t>PolandInvestment ProfessionalFemaleSeniorAUM £5bn-£15bn</t>
  </si>
  <si>
    <t>PolandInvestment ProfessionalFemaleSeniorAUM &gt;£15bn</t>
  </si>
  <si>
    <t>PolandInvestment ProfessionalFemaleSeniorTotal</t>
  </si>
  <si>
    <t>PolandInvestment ProfessionalFemaleMidAUM &lt;£100m</t>
  </si>
  <si>
    <t>PolandInvestment ProfessionalFemaleMidAUM £100-£500m</t>
  </si>
  <si>
    <t>PolandInvestment ProfessionalFemaleMidAUM £500m-£5bn</t>
  </si>
  <si>
    <t>PolandInvestment ProfessionalFemaleMidAUM £5bn-£15bn</t>
  </si>
  <si>
    <t>PolandInvestment ProfessionalFemaleMidAUM &gt;£15bn</t>
  </si>
  <si>
    <t>PolandInvestment ProfessionalFemaleMidTotal</t>
  </si>
  <si>
    <t>PolandInvestment ProfessionalFemaleJuniorAUM &lt;£100m</t>
  </si>
  <si>
    <t>PolandInvestment ProfessionalFemaleJuniorAUM £100-£500m</t>
  </si>
  <si>
    <t>PolandInvestment ProfessionalFemaleJuniorAUM £500m-£5bn</t>
  </si>
  <si>
    <t>PolandInvestment ProfessionalFemaleJuniorAUM £5bn-£15bn</t>
  </si>
  <si>
    <t>PolandInvestment ProfessionalFemaleJuniorAUM &gt;£15bn</t>
  </si>
  <si>
    <t>PolandInvestment ProfessionalFemaleJuniorTotal</t>
  </si>
  <si>
    <t>PolandNon Investment ProfessionalMaleSeniorAUM &lt;£100m</t>
  </si>
  <si>
    <t>PolandNon Investment ProfessionalMaleSeniorAUM £100-£500m</t>
  </si>
  <si>
    <t>PolandNon Investment ProfessionalMaleSeniorAUM £500m-£5bn</t>
  </si>
  <si>
    <t>PolandNon Investment ProfessionalMaleSeniorAUM £5bn-£15bn</t>
  </si>
  <si>
    <t>PolandNon Investment ProfessionalMaleSeniorAUM &gt;£15bn</t>
  </si>
  <si>
    <t>PolandNon Investment ProfessionalMaleSeniorTotal</t>
  </si>
  <si>
    <t>PolandNon Investment ProfessionalMaleMidAUM &lt;£100m</t>
  </si>
  <si>
    <t>PolandNon Investment ProfessionalMaleMidAUM £100-£500m</t>
  </si>
  <si>
    <t>PolandNon Investment ProfessionalMaleMidAUM £500m-£5bn</t>
  </si>
  <si>
    <t>PolandNon Investment ProfessionalMaleMidAUM £5bn-£15bn</t>
  </si>
  <si>
    <t>PolandNon Investment ProfessionalMaleMidAUM &gt;£15bn</t>
  </si>
  <si>
    <t>PolandNon Investment ProfessionalMaleMidTotal</t>
  </si>
  <si>
    <t>PolandNon Investment ProfessionalMaleJuniorAUM &lt;£100m</t>
  </si>
  <si>
    <t>PolandNon Investment ProfessionalMaleJuniorAUM £100-£500m</t>
  </si>
  <si>
    <t>PolandNon Investment ProfessionalMaleJuniorAUM £500m-£5bn</t>
  </si>
  <si>
    <t>PolandNon Investment ProfessionalMaleJuniorAUM £5bn-£15bn</t>
  </si>
  <si>
    <t>PolandNon Investment ProfessionalMaleJuniorAUM &gt;£15bn</t>
  </si>
  <si>
    <t>PolandNon Investment ProfessionalMaleJuniorTotal</t>
  </si>
  <si>
    <t>PolandNon Investment ProfessionalFemaleSeniorAUM &lt;£100m</t>
  </si>
  <si>
    <t>PolandNon Investment ProfessionalFemaleSeniorAUM £100-£500m</t>
  </si>
  <si>
    <t>PolandNon Investment ProfessionalFemaleSeniorAUM £500m-£5bn</t>
  </si>
  <si>
    <t>PolandNon Investment ProfessionalFemaleSeniorAUM £5bn-£15bn</t>
  </si>
  <si>
    <t>PolandNon Investment ProfessionalFemaleSeniorAUM &gt;£15bn</t>
  </si>
  <si>
    <t>PolandNon Investment ProfessionalFemaleSeniorTotal</t>
  </si>
  <si>
    <t>PolandNon Investment ProfessionalFemaleMidAUM &lt;£100m</t>
  </si>
  <si>
    <t>PolandNon Investment ProfessionalFemaleMidAUM £100-£500m</t>
  </si>
  <si>
    <t>PolandNon Investment ProfessionalFemaleMidAUM £500m-£5bn</t>
  </si>
  <si>
    <t>PolandNon Investment ProfessionalFemaleMidAUM £5bn-£15bn</t>
  </si>
  <si>
    <t>PolandNon Investment ProfessionalFemaleMidAUM &gt;£15bn</t>
  </si>
  <si>
    <t>PolandNon Investment ProfessionalFemaleMidTotal</t>
  </si>
  <si>
    <t>PolandNon Investment ProfessionalFemaleJuniorAUM &lt;£100m</t>
  </si>
  <si>
    <t>PolandNon Investment ProfessionalFemaleJuniorAUM £100-£500m</t>
  </si>
  <si>
    <t>PolandNon Investment ProfessionalFemaleJuniorAUM £500m-£5bn</t>
  </si>
  <si>
    <t>PolandNon Investment ProfessionalFemaleJuniorAUM £5bn-£15bn</t>
  </si>
  <si>
    <t>PolandNon Investment ProfessionalFemaleJuniorAUM &gt;£15bn</t>
  </si>
  <si>
    <t>PolandNon Investment ProfessionalFemaleJuniorTotal</t>
  </si>
  <si>
    <t>Please select one:Investment ProfessionalMaleSeniorPlease select one:</t>
  </si>
  <si>
    <t>Select Country</t>
  </si>
  <si>
    <t>Please select one:Investment ProfessionalMaleMidPlease select one:</t>
  </si>
  <si>
    <t>Please select one:Investment ProfessionalMaleJuniorPlease select one:</t>
  </si>
  <si>
    <t>Please select one:Investment ProfessionalFemaleSeniorPlease select one:</t>
  </si>
  <si>
    <t>Please select one:Investment ProfessionalFemaleMidPlease select one:</t>
  </si>
  <si>
    <t>Please select one:Investment ProfessionalFemaleJuniorPlease select one:</t>
  </si>
  <si>
    <t>Please select one:Investment ProfessionalMaleSeniorTotal</t>
  </si>
  <si>
    <t>Please select one:Investment ProfessionalMaleMidTotal</t>
  </si>
  <si>
    <t>Please select one:Investment ProfessionalMaleJuniorTotal</t>
  </si>
  <si>
    <t>Please select one:Investment ProfessionalFemaleSeniorTotal</t>
  </si>
  <si>
    <t>Please select one:Investment ProfessionalFemaleMidTotal</t>
  </si>
  <si>
    <t>Please select one:Investment ProfessionalFemaleJuniorTotal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</si>
</sst>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18294C"/>
        <bgColor indexed="64"/>
      </patternFill>
    </fill>
    <fill>
      <patternFill patternType="solid">
        <fgColor rgb="FFE60F4A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9FBFD"/>
        <bgColor indexed="64"/>
      </patternFill>
    </fill>
    <fill>
      <patternFill patternType="solid">
        <fgColor rgb="FFF33B70"/>
        <bgColor indexed="64"/>
      </patternFill>
    </fill>
    <fill>
      <patternFill patternType="solid">
        <fgColor rgb="FF00B05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theme="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10" fontId="3" fillId="0" borderId="0" xfId="1" applyNumberFormat="1" applyFont="1"/>
    <xf numFmtId="0" fontId="6" fillId="0" borderId="0" xfId="0" applyFont="1"/>
    <xf numFmtId="9" fontId="3" fillId="0" borderId="0" xfId="0" applyNumberFormat="1" applyFont="1"/>
    <xf numFmtId="9" fontId="0" fillId="0" borderId="0" xfId="0" applyNumberFormat="1"/>
    <xf numFmtId="9" fontId="5" fillId="0" borderId="0" xfId="1" applyFont="1"/>
    <xf numFmtId="0" fontId="11" fillId="0" borderId="0" xfId="0" applyFont="1"/>
    <xf numFmtId="0" fontId="12" fillId="0" borderId="0" xfId="0" applyFont="1"/>
    <xf numFmtId="0" fontId="11" fillId="3" borderId="0" xfId="0" applyFont="1" applyFill="1"/>
    <xf numFmtId="0" fontId="12" fillId="3" borderId="0" xfId="0" applyFont="1" applyFill="1"/>
    <xf numFmtId="0" fontId="0" fillId="3" borderId="0" xfId="0" applyFill="1"/>
    <xf numFmtId="0" fontId="3" fillId="3" borderId="0" xfId="0" applyFont="1" applyFill="1"/>
    <xf numFmtId="0" fontId="13" fillId="3" borderId="0" xfId="0" applyFont="1" applyFill="1"/>
    <xf numFmtId="0" fontId="9" fillId="3" borderId="0" xfId="0" applyFont="1" applyFill="1"/>
    <xf numFmtId="0" fontId="15" fillId="4" borderId="4" xfId="0" applyFont="1" applyFill="1" applyBorder="1" applyProtection="1">
      <protection locked="0"/>
    </xf>
    <xf numFmtId="0" fontId="2" fillId="5" borderId="0" xfId="0" applyFont="1" applyFill="1"/>
    <xf numFmtId="0" fontId="0" fillId="5" borderId="0" xfId="0" applyFill="1"/>
    <xf numFmtId="0" fontId="6" fillId="5" borderId="0" xfId="0" applyFont="1" applyFill="1" applyAlignment="1">
      <alignment horizontal="center"/>
    </xf>
    <xf numFmtId="0" fontId="3" fillId="5" borderId="4" xfId="0" applyFont="1" applyFill="1" applyBorder="1"/>
    <xf numFmtId="0" fontId="9" fillId="3" borderId="2" xfId="0" applyFont="1" applyFill="1" applyBorder="1"/>
    <xf numFmtId="0" fontId="10" fillId="3" borderId="1" xfId="0" applyFont="1" applyFill="1" applyBorder="1"/>
    <xf numFmtId="0" fontId="10" fillId="3" borderId="27" xfId="0" applyFont="1" applyFill="1" applyBorder="1"/>
    <xf numFmtId="0" fontId="3" fillId="6" borderId="0" xfId="0" applyFont="1" applyFill="1"/>
    <xf numFmtId="0" fontId="3" fillId="6" borderId="11" xfId="0" applyFont="1" applyFill="1" applyBorder="1"/>
    <xf numFmtId="0" fontId="3" fillId="6" borderId="12" xfId="0" applyFont="1" applyFill="1" applyBorder="1"/>
    <xf numFmtId="0" fontId="3" fillId="6" borderId="7" xfId="0" applyFont="1" applyFill="1" applyBorder="1"/>
    <xf numFmtId="0" fontId="3" fillId="6" borderId="6" xfId="0" applyFont="1" applyFill="1" applyBorder="1"/>
    <xf numFmtId="0" fontId="3" fillId="6" borderId="5" xfId="0" applyFont="1" applyFill="1" applyBorder="1"/>
    <xf numFmtId="164" fontId="3" fillId="6" borderId="0" xfId="1" applyNumberFormat="1" applyFont="1" applyFill="1" applyBorder="1"/>
    <xf numFmtId="0" fontId="4" fillId="6" borderId="7" xfId="0" applyFont="1" applyFill="1" applyBorder="1"/>
    <xf numFmtId="0" fontId="4" fillId="6" borderId="4" xfId="0" applyFont="1" applyFill="1" applyBorder="1"/>
    <xf numFmtId="9" fontId="3" fillId="6" borderId="0" xfId="1" applyFont="1" applyFill="1" applyBorder="1"/>
    <xf numFmtId="9" fontId="3" fillId="6" borderId="6" xfId="0" applyNumberFormat="1" applyFont="1" applyFill="1" applyBorder="1"/>
    <xf numFmtId="164" fontId="3" fillId="6" borderId="6" xfId="0" applyNumberFormat="1" applyFont="1" applyFill="1" applyBorder="1"/>
    <xf numFmtId="0" fontId="3" fillId="6" borderId="8" xfId="0" applyFont="1" applyFill="1" applyBorder="1"/>
    <xf numFmtId="0" fontId="3" fillId="6" borderId="9" xfId="0" applyFont="1" applyFill="1" applyBorder="1"/>
    <xf numFmtId="0" fontId="3" fillId="6" borderId="10" xfId="0" applyFont="1" applyFill="1" applyBorder="1"/>
    <xf numFmtId="0" fontId="4" fillId="6" borderId="0" xfId="0" applyFont="1" applyFill="1"/>
    <xf numFmtId="0" fontId="7" fillId="0" borderId="0" xfId="0" applyFont="1"/>
    <xf numFmtId="0" fontId="10" fillId="2" borderId="24" xfId="0" applyFont="1" applyFill="1" applyBorder="1" applyAlignment="1">
      <alignment horizontal="center" wrapText="1"/>
    </xf>
    <xf numFmtId="0" fontId="10" fillId="2" borderId="25" xfId="0" applyFont="1" applyFill="1" applyBorder="1" applyAlignment="1">
      <alignment horizontal="center" wrapText="1"/>
    </xf>
    <xf numFmtId="0" fontId="10" fillId="2" borderId="30" xfId="0" applyFont="1" applyFill="1" applyBorder="1" applyAlignment="1">
      <alignment horizontal="center" wrapText="1"/>
    </xf>
    <xf numFmtId="0" fontId="10" fillId="2" borderId="16" xfId="0" applyFont="1" applyFill="1" applyBorder="1" applyAlignment="1">
      <alignment horizont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9" fontId="3" fillId="0" borderId="15" xfId="1" applyFont="1" applyFill="1" applyBorder="1" applyAlignment="1">
      <alignment horizontal="center" vertical="center"/>
    </xf>
    <xf numFmtId="9" fontId="3" fillId="0" borderId="16" xfId="1" applyFont="1" applyFill="1" applyBorder="1" applyAlignment="1">
      <alignment horizontal="center" vertical="center"/>
    </xf>
    <xf numFmtId="9" fontId="3" fillId="0" borderId="15" xfId="1" applyFont="1" applyBorder="1" applyAlignment="1">
      <alignment horizontal="center" vertical="center"/>
    </xf>
    <xf numFmtId="9" fontId="3" fillId="0" borderId="16" xfId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9" fontId="3" fillId="0" borderId="16" xfId="0" applyNumberFormat="1" applyFont="1" applyBorder="1" applyAlignment="1">
      <alignment horizontal="center" vertical="center"/>
    </xf>
    <xf numFmtId="0" fontId="0" fillId="0" borderId="31" xfId="0" applyBorder="1"/>
    <xf numFmtId="0" fontId="0" fillId="0" borderId="32" xfId="0" applyBorder="1"/>
    <xf numFmtId="9" fontId="4" fillId="0" borderId="17" xfId="0" applyNumberFormat="1" applyFont="1" applyBorder="1" applyAlignment="1">
      <alignment horizontal="center" vertical="center"/>
    </xf>
    <xf numFmtId="0" fontId="3" fillId="2" borderId="0" xfId="0" applyFont="1" applyFill="1"/>
    <xf numFmtId="0" fontId="0" fillId="2" borderId="0" xfId="0" applyFill="1"/>
    <xf numFmtId="0" fontId="13" fillId="2" borderId="0" xfId="0" applyFont="1" applyFill="1"/>
    <xf numFmtId="0" fontId="9" fillId="2" borderId="0" xfId="0" applyFont="1" applyFill="1"/>
    <xf numFmtId="0" fontId="12" fillId="2" borderId="0" xfId="0" applyFont="1" applyFill="1"/>
    <xf numFmtId="0" fontId="11" fillId="2" borderId="0" xfId="0" applyFont="1" applyFill="1"/>
    <xf numFmtId="0" fontId="10" fillId="2" borderId="27" xfId="0" applyFont="1" applyFill="1" applyBorder="1" applyAlignment="1">
      <alignment horizontal="center" wrapText="1"/>
    </xf>
    <xf numFmtId="0" fontId="9" fillId="2" borderId="2" xfId="0" applyFont="1" applyFill="1" applyBorder="1"/>
    <xf numFmtId="0" fontId="10" fillId="2" borderId="27" xfId="0" applyFont="1" applyFill="1" applyBorder="1"/>
    <xf numFmtId="9" fontId="9" fillId="2" borderId="2" xfId="1" applyFont="1" applyFill="1" applyBorder="1"/>
    <xf numFmtId="9" fontId="9" fillId="2" borderId="3" xfId="0" applyNumberFormat="1" applyFont="1" applyFill="1" applyBorder="1"/>
    <xf numFmtId="0" fontId="10" fillId="2" borderId="1" xfId="0" applyFont="1" applyFill="1" applyBorder="1"/>
    <xf numFmtId="0" fontId="10" fillId="2" borderId="26" xfId="0" applyFont="1" applyFill="1" applyBorder="1" applyAlignment="1">
      <alignment horizontal="center" wrapText="1"/>
    </xf>
    <xf numFmtId="0" fontId="10" fillId="2" borderId="20" xfId="0" applyFont="1" applyFill="1" applyBorder="1" applyAlignment="1">
      <alignment horizontal="center" wrapText="1"/>
    </xf>
    <xf numFmtId="0" fontId="10" fillId="2" borderId="23" xfId="0" applyFont="1" applyFill="1" applyBorder="1" applyAlignment="1">
      <alignment horizontal="center" wrapText="1"/>
    </xf>
    <xf numFmtId="0" fontId="16" fillId="0" borderId="0" xfId="2"/>
    <xf numFmtId="9" fontId="4" fillId="0" borderId="15" xfId="1" applyFont="1" applyBorder="1" applyAlignment="1">
      <alignment horizontal="center" vertical="center"/>
    </xf>
    <xf numFmtId="9" fontId="4" fillId="0" borderId="16" xfId="1" applyFont="1" applyBorder="1" applyAlignment="1">
      <alignment horizontal="center" vertical="center"/>
    </xf>
    <xf numFmtId="9" fontId="4" fillId="0" borderId="15" xfId="0" applyNumberFormat="1" applyFont="1" applyBorder="1" applyAlignment="1">
      <alignment horizontal="center" vertical="center"/>
    </xf>
    <xf numFmtId="9" fontId="4" fillId="0" borderId="16" xfId="0" applyNumberFormat="1" applyFont="1" applyBorder="1" applyAlignment="1">
      <alignment horizontal="center" vertical="center"/>
    </xf>
    <xf numFmtId="0" fontId="3" fillId="0" borderId="31" xfId="0" applyFont="1" applyBorder="1"/>
    <xf numFmtId="0" fontId="3" fillId="0" borderId="32" xfId="0" applyFont="1" applyBorder="1"/>
    <xf numFmtId="0" fontId="18" fillId="0" borderId="0" xfId="0" applyFont="1"/>
    <xf numFmtId="0" fontId="14" fillId="4" borderId="1" xfId="0" applyFont="1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 applyProtection="1">
      <alignment horizontal="center"/>
      <protection locked="0"/>
    </xf>
    <xf numFmtId="0" fontId="14" fillId="4" borderId="3" xfId="0" applyFont="1" applyFill="1" applyBorder="1" applyAlignment="1" applyProtection="1">
      <alignment horizontal="center"/>
      <protection locked="0"/>
    </xf>
    <xf numFmtId="9" fontId="4" fillId="0" borderId="15" xfId="1" applyFont="1" applyFill="1" applyBorder="1" applyAlignment="1">
      <alignment horizontal="center" vertical="center"/>
    </xf>
    <xf numFmtId="9" fontId="4" fillId="0" borderId="16" xfId="1" applyFont="1" applyFill="1" applyBorder="1" applyAlignment="1">
      <alignment horizontal="center" vertical="center"/>
    </xf>
    <xf numFmtId="0" fontId="14" fillId="8" borderId="13" xfId="0" applyFont="1" applyFill="1" applyBorder="1" applyAlignment="1">
      <alignment horizontal="center" vertical="center"/>
    </xf>
    <xf numFmtId="0" fontId="14" fillId="8" borderId="14" xfId="0" applyFont="1" applyFill="1" applyBorder="1" applyAlignment="1">
      <alignment horizontal="center" vertical="center"/>
    </xf>
    <xf numFmtId="0" fontId="14" fillId="8" borderId="33" xfId="0" applyFont="1" applyFill="1" applyBorder="1" applyAlignment="1">
      <alignment horizontal="center" vertical="center"/>
    </xf>
    <xf numFmtId="0" fontId="14" fillId="8" borderId="25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wrapText="1"/>
    </xf>
    <xf numFmtId="0" fontId="10" fillId="2" borderId="32" xfId="0" applyFont="1" applyFill="1" applyBorder="1" applyAlignment="1">
      <alignment horizontal="center" wrapText="1"/>
    </xf>
    <xf numFmtId="0" fontId="10" fillId="7" borderId="21" xfId="0" applyFont="1" applyFill="1" applyBorder="1" applyAlignment="1">
      <alignment horizontal="center" vertical="center"/>
    </xf>
    <xf numFmtId="0" fontId="10" fillId="7" borderId="22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0" fontId="10" fillId="2" borderId="29" xfId="0" applyFont="1" applyFill="1" applyBorder="1" applyAlignment="1">
      <alignment horizontal="center" wrapText="1"/>
    </xf>
    <xf numFmtId="0" fontId="10" fillId="4" borderId="21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3">
    <cellStyle name="Hyperlink" xfId="2" builtinId="8"/>
    <cellStyle name="Normal" xfId="0" builtinId="0"/>
    <cellStyle name="Per cent" xfId="1" builtinId="5"/>
  </cellStyles>
  <dxfs count="14">
    <dxf>
      <fill>
        <patternFill>
          <bgColor rgb="FFE60F4A"/>
        </patternFill>
      </fill>
    </dxf>
    <dxf>
      <fill>
        <patternFill>
          <bgColor rgb="FFE60F4A"/>
        </patternFill>
      </fill>
    </dxf>
    <dxf>
      <fill>
        <patternFill>
          <bgColor theme="9" tint="0.79998168889431442"/>
        </patternFill>
      </fill>
    </dxf>
    <dxf>
      <fill>
        <patternFill>
          <bgColor rgb="FFFFA7A7"/>
        </patternFill>
      </fill>
    </dxf>
    <dxf>
      <fill>
        <patternFill>
          <bgColor rgb="FFFF757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rgb="FFFFA7A7"/>
        </patternFill>
      </fill>
    </dxf>
    <dxf>
      <fill>
        <patternFill>
          <bgColor rgb="FFFF7575"/>
        </patternFill>
      </fill>
    </dxf>
    <dxf>
      <fill>
        <patternFill>
          <bgColor theme="9" tint="0.59996337778862885"/>
        </patternFill>
      </fill>
    </dxf>
    <dxf>
      <fill>
        <patternFill>
          <bgColor rgb="FFFF7575"/>
        </patternFill>
      </fill>
    </dxf>
    <dxf>
      <fill>
        <patternFill>
          <bgColor theme="9" tint="0.59996337778862885"/>
        </patternFill>
      </fill>
    </dxf>
    <dxf>
      <fill>
        <patternFill>
          <bgColor rgb="FFE60F4A"/>
        </patternFill>
      </fill>
    </dxf>
    <dxf>
      <fill>
        <patternFill>
          <bgColor rgb="FFE60F4A"/>
        </patternFill>
      </fill>
    </dxf>
  </dxfs>
  <tableStyles count="0" defaultTableStyle="TableStyleMedium2" defaultPivotStyle="PivotStyleLight16"/>
  <colors>
    <mruColors>
      <color rgb="FFF33B70"/>
      <color rgb="FF7E082A"/>
      <color rgb="FFF5618B"/>
      <color rgb="FFE60F4A"/>
      <color rgb="FFFF0000"/>
      <color rgb="FF18294C"/>
      <color rgb="FFF9FBFD"/>
      <color rgb="FFE7F1F9"/>
      <color rgb="FF96AEDE"/>
      <color rgb="FFFF9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2813C.5D86021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71718</xdr:colOff>
      <xdr:row>0</xdr:row>
      <xdr:rowOff>98613</xdr:rowOff>
    </xdr:from>
    <xdr:to>
      <xdr:col>1</xdr:col>
      <xdr:colOff>208779</xdr:colOff>
      <xdr:row>6</xdr:row>
      <xdr:rowOff>8965</xdr:rowOff>
    </xdr:to>
    <xdr:pic>
      <xdr:nvPicPr>
        <xdr:cNvPr id="3" name="Picture 2" descr="cid:image001.png@01D2813C.5D860210">
          <a:extLst>
            <a:ext uri="{FF2B5EF4-FFF2-40B4-BE49-F238E27FC236}">
              <a16:creationId xmlns:a16="http://schemas.microsoft.com/office/drawing/2014/main" id="{D74E6C15-4893-4737-99C9-ABC6B09DF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18" y="98613"/>
          <a:ext cx="1347296" cy="1183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vel20.org/women-working-in-european-pe-vc/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5BFD8-034C-41D0-B2D9-746258077F7E}">
  <dimension ref="A1:Q29"/>
  <sheetViews>
    <sheetView showGridLines="0" tabSelected="1" zoomScale="85" zoomScaleNormal="85" zoomScalePageLayoutView="145" workbookViewId="0">
      <selection activeCell="P21" sqref="P21"/>
    </sheetView>
  </sheetViews>
  <sheetFormatPr defaultRowHeight="14.45"/>
  <cols>
    <col min="1" max="1" width="17.7109375" customWidth="1"/>
    <col min="11" max="11" width="14.7109375" customWidth="1"/>
    <col min="17" max="17" width="10.5703125" customWidth="1"/>
  </cols>
  <sheetData>
    <row r="1" spans="1:17" ht="18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7" ht="15.6">
      <c r="A2" s="2"/>
    </row>
    <row r="3" spans="1:17" ht="18">
      <c r="A3" s="9"/>
    </row>
    <row r="5" spans="1:17" ht="18">
      <c r="A5" s="9"/>
      <c r="K5" s="5"/>
      <c r="L5" s="5"/>
      <c r="M5" s="5"/>
      <c r="N5" s="5"/>
      <c r="O5" s="5"/>
      <c r="P5" s="5"/>
      <c r="Q5" s="5"/>
    </row>
    <row r="6" spans="1:17" ht="15.6">
      <c r="A6" s="2"/>
      <c r="K6" s="5"/>
      <c r="L6" s="5"/>
      <c r="M6" s="5"/>
      <c r="N6" s="5"/>
      <c r="O6" s="5"/>
      <c r="P6" s="5"/>
      <c r="Q6" s="5"/>
    </row>
    <row r="7" spans="1:17" ht="15.6">
      <c r="A7" s="2" t="s">
        <v>0</v>
      </c>
      <c r="K7" s="5"/>
      <c r="L7" s="5"/>
      <c r="M7" s="5"/>
      <c r="N7" s="5"/>
      <c r="O7" s="5"/>
      <c r="P7" s="5"/>
      <c r="Q7" s="5"/>
    </row>
    <row r="8" spans="1:17" ht="15.6">
      <c r="A8" s="2"/>
      <c r="K8" s="5"/>
      <c r="L8" s="5"/>
      <c r="M8" s="5"/>
      <c r="N8" s="5"/>
      <c r="O8" s="5"/>
      <c r="P8" s="5"/>
      <c r="Q8" s="5"/>
    </row>
    <row r="9" spans="1:17" ht="15.6">
      <c r="A9" s="14"/>
      <c r="B9" s="13"/>
      <c r="C9" s="13"/>
      <c r="D9" s="13"/>
      <c r="E9" s="13"/>
      <c r="F9" s="13"/>
      <c r="G9" s="13"/>
      <c r="H9" s="13"/>
      <c r="K9" s="5"/>
      <c r="L9" s="5"/>
      <c r="M9" s="5"/>
      <c r="N9" s="5"/>
      <c r="O9" s="5"/>
      <c r="P9" s="5"/>
      <c r="Q9" s="5"/>
    </row>
    <row r="10" spans="1:17" ht="18">
      <c r="A10" s="15" t="s">
        <v>1</v>
      </c>
      <c r="B10" s="13"/>
      <c r="C10" s="13"/>
      <c r="D10" s="80" t="s">
        <v>2</v>
      </c>
      <c r="E10" s="81"/>
      <c r="F10" s="81"/>
      <c r="G10" s="82"/>
      <c r="H10" s="13"/>
      <c r="K10" s="72"/>
      <c r="L10" s="5"/>
      <c r="M10" s="5"/>
      <c r="N10" s="5"/>
      <c r="O10" s="5"/>
      <c r="P10" s="5"/>
      <c r="Q10" s="5"/>
    </row>
    <row r="11" spans="1:17" ht="15.6">
      <c r="A11" s="16"/>
      <c r="B11" s="13"/>
      <c r="C11" s="13"/>
      <c r="D11" s="13"/>
      <c r="E11" s="13"/>
      <c r="F11" s="13"/>
      <c r="G11" s="13"/>
      <c r="H11" s="13"/>
      <c r="K11" s="5"/>
      <c r="L11" s="5"/>
      <c r="M11" s="5"/>
      <c r="N11" s="5"/>
      <c r="O11" s="5"/>
      <c r="P11" s="5"/>
      <c r="Q11" s="5"/>
    </row>
    <row r="12" spans="1:17" ht="18">
      <c r="A12" s="15" t="s">
        <v>3</v>
      </c>
      <c r="B12" s="12"/>
      <c r="C12" s="11"/>
      <c r="D12" s="80" t="s">
        <v>2</v>
      </c>
      <c r="E12" s="81"/>
      <c r="F12" s="81"/>
      <c r="G12" s="82"/>
      <c r="H12" s="13"/>
      <c r="K12" s="5"/>
      <c r="L12" s="5"/>
      <c r="M12" s="5"/>
      <c r="N12" s="5"/>
      <c r="O12" s="5"/>
      <c r="P12" s="5"/>
      <c r="Q12" s="5"/>
    </row>
    <row r="13" spans="1:17">
      <c r="A13" s="13"/>
      <c r="B13" s="13"/>
      <c r="C13" s="13"/>
      <c r="D13" s="13"/>
      <c r="E13" s="13"/>
      <c r="F13" s="13"/>
      <c r="G13" s="13"/>
      <c r="H13" s="13"/>
      <c r="K13" s="72"/>
      <c r="L13" s="5"/>
      <c r="M13" s="5"/>
      <c r="N13" s="5"/>
      <c r="O13" s="5"/>
      <c r="P13" s="5"/>
      <c r="Q13" s="5"/>
    </row>
    <row r="14" spans="1:17">
      <c r="K14" s="5"/>
      <c r="L14" s="5"/>
      <c r="M14" s="5"/>
      <c r="N14" s="5"/>
      <c r="O14" s="5"/>
      <c r="P14" s="5"/>
      <c r="Q14" s="5"/>
    </row>
    <row r="15" spans="1:17" ht="15.6">
      <c r="A15" s="18" t="s">
        <v>4</v>
      </c>
      <c r="B15" s="19"/>
      <c r="C15" s="19"/>
      <c r="D15" s="19"/>
      <c r="E15" s="19"/>
      <c r="F15" s="19"/>
      <c r="G15" s="19"/>
      <c r="H15" s="19"/>
      <c r="K15" s="5"/>
      <c r="L15" s="5"/>
      <c r="M15" s="5"/>
      <c r="N15" s="5"/>
      <c r="O15" s="5"/>
      <c r="P15" s="5"/>
      <c r="Q15" s="5"/>
    </row>
    <row r="16" spans="1:17">
      <c r="A16" s="19"/>
      <c r="B16" s="19"/>
      <c r="C16" s="19"/>
      <c r="D16" s="20" t="s">
        <v>5</v>
      </c>
      <c r="E16" s="20"/>
      <c r="F16" s="20" t="s">
        <v>6</v>
      </c>
      <c r="G16" s="20"/>
      <c r="H16" s="20" t="s">
        <v>7</v>
      </c>
      <c r="K16" s="5"/>
      <c r="L16" s="5"/>
      <c r="M16" s="5"/>
      <c r="N16" s="5"/>
      <c r="O16" s="5"/>
      <c r="P16" s="5"/>
      <c r="Q16" s="5"/>
    </row>
    <row r="17" spans="1:17" ht="7.9" customHeight="1">
      <c r="A17" s="19"/>
      <c r="B17" s="19"/>
      <c r="C17" s="19"/>
      <c r="D17" s="19"/>
      <c r="E17" s="19"/>
      <c r="F17" s="19"/>
      <c r="G17" s="19"/>
      <c r="H17" s="19"/>
      <c r="K17" s="5"/>
      <c r="L17" s="5"/>
      <c r="M17" s="5"/>
      <c r="N17" s="5"/>
      <c r="O17" s="5"/>
      <c r="P17" s="5"/>
      <c r="Q17" s="5"/>
    </row>
    <row r="18" spans="1:17" ht="15.6">
      <c r="A18" s="19" t="s">
        <v>8</v>
      </c>
      <c r="B18" s="19"/>
      <c r="C18" s="19"/>
      <c r="D18" s="17"/>
      <c r="E18" s="19"/>
      <c r="F18" s="17"/>
      <c r="G18" s="19"/>
      <c r="H18" s="21">
        <f>D18+F18</f>
        <v>0</v>
      </c>
      <c r="K18" s="5"/>
      <c r="L18" s="5"/>
      <c r="M18" s="5"/>
      <c r="N18" s="5"/>
      <c r="O18" s="5"/>
      <c r="P18" s="5"/>
      <c r="Q18" s="5"/>
    </row>
    <row r="19" spans="1:17" ht="14.65" customHeight="1">
      <c r="A19" s="19"/>
      <c r="B19" s="19"/>
      <c r="C19" s="19"/>
      <c r="D19" s="19"/>
      <c r="E19" s="19"/>
      <c r="F19" s="19"/>
      <c r="G19" s="19"/>
      <c r="H19" s="19"/>
      <c r="K19" s="5"/>
      <c r="L19" s="5"/>
      <c r="M19" s="5"/>
      <c r="N19" s="5"/>
      <c r="O19" s="5"/>
      <c r="P19" s="5"/>
      <c r="Q19" s="5"/>
    </row>
    <row r="20" spans="1:17" ht="15.6">
      <c r="A20" s="19" t="s">
        <v>9</v>
      </c>
      <c r="B20" s="19"/>
      <c r="C20" s="19"/>
      <c r="D20" s="17"/>
      <c r="E20" s="19"/>
      <c r="F20" s="17"/>
      <c r="G20" s="19"/>
      <c r="H20" s="21">
        <f>D20+F20</f>
        <v>0</v>
      </c>
      <c r="K20" s="5"/>
      <c r="L20" s="5"/>
      <c r="M20" s="5"/>
      <c r="N20" s="5"/>
      <c r="O20" s="5"/>
      <c r="P20" s="5"/>
      <c r="Q20" s="5"/>
    </row>
    <row r="21" spans="1:17">
      <c r="A21" s="19"/>
      <c r="B21" s="19"/>
      <c r="C21" s="19"/>
      <c r="D21" s="19"/>
      <c r="E21" s="19"/>
      <c r="F21" s="19"/>
      <c r="G21" s="19"/>
      <c r="H21" s="19"/>
      <c r="K21" s="5"/>
      <c r="L21" s="5"/>
      <c r="M21" s="5"/>
      <c r="N21" s="5"/>
      <c r="O21" s="5"/>
      <c r="P21" s="5"/>
      <c r="Q21" s="5"/>
    </row>
    <row r="22" spans="1:17" ht="15.6">
      <c r="A22" s="19" t="s">
        <v>10</v>
      </c>
      <c r="B22" s="19"/>
      <c r="C22" s="19"/>
      <c r="D22" s="17"/>
      <c r="E22" s="19"/>
      <c r="F22" s="17"/>
      <c r="G22" s="19"/>
      <c r="H22" s="21">
        <f>D22+F22</f>
        <v>0</v>
      </c>
      <c r="K22" s="5"/>
      <c r="L22" s="5"/>
      <c r="M22" s="5"/>
      <c r="N22" s="5"/>
      <c r="O22" s="5"/>
      <c r="P22" s="5"/>
      <c r="Q22" s="5"/>
    </row>
    <row r="23" spans="1:17">
      <c r="A23" s="19"/>
      <c r="B23" s="19"/>
      <c r="C23" s="19"/>
      <c r="D23" s="19"/>
      <c r="E23" s="19"/>
      <c r="F23" s="19"/>
      <c r="G23" s="19"/>
      <c r="H23" s="19"/>
      <c r="K23" s="5"/>
      <c r="L23" s="5"/>
      <c r="M23" s="5"/>
      <c r="N23" s="5"/>
      <c r="O23" s="5"/>
      <c r="P23" s="5"/>
      <c r="Q23" s="5"/>
    </row>
    <row r="24" spans="1:17" ht="15.6">
      <c r="A24" s="23" t="s">
        <v>11</v>
      </c>
      <c r="B24" s="22"/>
      <c r="C24" s="22"/>
      <c r="D24" s="24">
        <f>D18+D20+D22</f>
        <v>0</v>
      </c>
      <c r="E24" s="22"/>
      <c r="F24" s="24">
        <f>F18+F20+F22</f>
        <v>0</v>
      </c>
      <c r="G24" s="22"/>
      <c r="H24" s="24">
        <f>H18+H20+H22</f>
        <v>0</v>
      </c>
      <c r="K24" s="5"/>
      <c r="L24" s="5"/>
      <c r="M24" s="5"/>
      <c r="N24" s="5"/>
      <c r="O24" s="5"/>
      <c r="P24" s="5"/>
      <c r="Q24" s="5"/>
    </row>
    <row r="28" spans="1:17">
      <c r="A28" s="5" t="s">
        <v>12</v>
      </c>
    </row>
    <row r="29" spans="1:17">
      <c r="A29" s="72" t="s">
        <v>13</v>
      </c>
    </row>
  </sheetData>
  <sheetProtection algorithmName="SHA-512" hashValue="h7V3h2VCwam/EBQF4Mx4jColyKJFbKamBOlzyO2W5DPbzAOQnpLToMK1IqMAs3UQn1bsJ1QvfninCLKMCyZNHg==" saltValue="tG+Z9Q7xgpZeRK9ITvZpTA==" spinCount="100000" sheet="1" objects="1" scenarios="1"/>
  <customSheetViews>
    <customSheetView guid="{AB0FE565-D09D-46CD-8AAD-EC704A89D3C3}" showPageBreaks="1" showGridLines="0" printArea="1" view="pageLayout">
      <selection activeCell="J5" sqref="J5"/>
      <pageMargins left="0" right="0" top="0" bottom="0" header="0" footer="0"/>
      <pageSetup paperSize="9" orientation="portrait" horizontalDpi="360" verticalDpi="360" r:id="rId1"/>
    </customSheetView>
  </customSheetViews>
  <mergeCells count="2">
    <mergeCell ref="D12:G12"/>
    <mergeCell ref="D10:G10"/>
  </mergeCells>
  <hyperlinks>
    <hyperlink ref="A29" r:id="rId2" display="Level 20 Gender Diversity Report 2022" xr:uid="{C21E624D-48B0-4184-9387-FD1D8BAB395E}"/>
  </hyperlinks>
  <pageMargins left="0.7" right="0.7" top="0.75" bottom="0.75" header="0.3" footer="0.3"/>
  <pageSetup paperSize="9" orientation="portrait" horizontalDpi="360" verticalDpi="360" r:id="rId3"/>
  <ignoredErrors>
    <ignoredError sqref="H24" unlockedFormula="1"/>
  </ignoredErrors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E8257653-E75E-4F03-81C0-590D1DB500F3}">
            <xm:f>NOT(ISERROR(SEARCH(#REF!,D10)))</xm:f>
            <xm:f>#REF!</xm:f>
            <x14:dxf>
              <fill>
                <patternFill>
                  <bgColor rgb="FFE60F4A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containsText" priority="1" operator="containsText" id="{F51DFFE0-A05F-4E99-A274-71C6FEDB6D34}">
            <xm:f>NOT(ISERROR(SEARCH(#REF!,D12)))</xm:f>
            <xm:f>#REF!</xm:f>
            <x14:dxf>
              <fill>
                <patternFill>
                  <bgColor rgb="FFE60F4A"/>
                </patternFill>
              </fill>
            </x14:dxf>
          </x14:cfRule>
          <xm:sqref>D12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0AC08AE-BD98-4E77-A61F-648BA677FDF6}">
          <x14:formula1>
            <xm:f>'Survey comparison'!$BI$1:$BI$6</xm:f>
          </x14:formula1>
          <xm:sqref>D12:G12</xm:sqref>
        </x14:dataValidation>
        <x14:dataValidation type="list" allowBlank="1" showInputMessage="1" showErrorMessage="1" xr:uid="{A8035106-0ADE-439A-B0AA-4FDA9D179D7B}">
          <x14:formula1>
            <xm:f>'Survey comparison'!$BG$1:$BG$11</xm:f>
          </x14:formula1>
          <xm:sqref>D10:G10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E8188-8ECD-4DC6-B8A4-1F052212367C}">
  <sheetPr>
    <tabColor rgb="FF002060"/>
  </sheetPr>
  <dimension ref="A1:BJ1021"/>
  <sheetViews>
    <sheetView showGridLines="0" zoomScale="85" zoomScaleNormal="85" workbookViewId="0">
      <selection activeCell="G36" sqref="G36"/>
    </sheetView>
  </sheetViews>
  <sheetFormatPr defaultRowHeight="15.6"/>
  <cols>
    <col min="1" max="3" width="9.5703125" style="2" customWidth="1"/>
    <col min="4" max="5" width="8.7109375" style="2"/>
    <col min="6" max="6" width="11.5703125" style="2" customWidth="1"/>
    <col min="7" max="7" width="8.7109375" style="2"/>
    <col min="10" max="11" width="15.42578125" customWidth="1"/>
    <col min="12" max="12" width="1.28515625" customWidth="1"/>
    <col min="13" max="14" width="12.42578125" customWidth="1"/>
    <col min="16" max="17" width="15.7109375" customWidth="1"/>
    <col min="18" max="18" width="1.28515625" customWidth="1"/>
    <col min="19" max="20" width="12.7109375" customWidth="1"/>
    <col min="21" max="25" width="1.5703125" style="79" customWidth="1"/>
    <col min="26" max="26" width="12.140625" customWidth="1"/>
    <col min="27" max="27" width="12.42578125" customWidth="1"/>
    <col min="53" max="62" width="8.85546875" style="79"/>
  </cols>
  <sheetData>
    <row r="1" spans="1:61" ht="18">
      <c r="A1" s="9"/>
      <c r="BA1" s="79" t="s">
        <v>14</v>
      </c>
      <c r="BB1" s="79" t="s">
        <v>15</v>
      </c>
      <c r="BD1" s="79" t="s">
        <v>16</v>
      </c>
      <c r="BG1" s="79" t="s">
        <v>2</v>
      </c>
      <c r="BI1" s="79" t="s">
        <v>2</v>
      </c>
    </row>
    <row r="2" spans="1:61">
      <c r="BA2" s="79" t="s">
        <v>17</v>
      </c>
      <c r="BB2" s="79" t="s">
        <v>18</v>
      </c>
      <c r="BD2" s="79" t="s">
        <v>19</v>
      </c>
      <c r="BE2" s="79" t="s">
        <v>18</v>
      </c>
      <c r="BG2" s="79" t="s">
        <v>20</v>
      </c>
      <c r="BI2" s="79" t="s">
        <v>21</v>
      </c>
    </row>
    <row r="3" spans="1:61">
      <c r="A3" s="57"/>
      <c r="B3" s="58"/>
      <c r="C3" s="58"/>
      <c r="D3" s="58"/>
      <c r="E3" s="58"/>
      <c r="F3" s="58"/>
      <c r="G3" s="58"/>
      <c r="H3" s="58"/>
      <c r="BA3" s="79" t="s">
        <v>22</v>
      </c>
      <c r="BB3" s="79" t="s">
        <v>18</v>
      </c>
      <c r="BD3" s="79" t="s">
        <v>23</v>
      </c>
      <c r="BE3" s="79">
        <v>7</v>
      </c>
      <c r="BG3" s="79" t="s">
        <v>24</v>
      </c>
      <c r="BI3" s="79" t="s">
        <v>25</v>
      </c>
    </row>
    <row r="4" spans="1:61" ht="18">
      <c r="A4" s="59" t="s">
        <v>1</v>
      </c>
      <c r="B4" s="58"/>
      <c r="C4" s="58"/>
      <c r="D4" s="80" t="str">
        <f>Input!D10</f>
        <v>Please select one:</v>
      </c>
      <c r="E4" s="81"/>
      <c r="F4" s="81"/>
      <c r="G4" s="82"/>
      <c r="H4" s="58"/>
      <c r="BA4" s="79" t="s">
        <v>26</v>
      </c>
      <c r="BB4" s="79" t="s">
        <v>18</v>
      </c>
      <c r="BD4" s="79" t="s">
        <v>27</v>
      </c>
      <c r="BE4" s="79">
        <v>0</v>
      </c>
      <c r="BG4" s="79" t="s">
        <v>28</v>
      </c>
      <c r="BI4" s="79" t="s">
        <v>29</v>
      </c>
    </row>
    <row r="5" spans="1:61">
      <c r="A5" s="60"/>
      <c r="B5" s="58"/>
      <c r="C5" s="58"/>
      <c r="D5" s="58"/>
      <c r="E5" s="58"/>
      <c r="F5" s="58"/>
      <c r="G5" s="58"/>
      <c r="H5" s="58"/>
      <c r="BA5" s="79" t="s">
        <v>30</v>
      </c>
      <c r="BB5" s="79" t="s">
        <v>18</v>
      </c>
      <c r="BD5" s="79" t="s">
        <v>31</v>
      </c>
      <c r="BE5" s="79">
        <v>2</v>
      </c>
      <c r="BG5" s="79" t="s">
        <v>32</v>
      </c>
      <c r="BI5" s="79" t="s">
        <v>33</v>
      </c>
    </row>
    <row r="6" spans="1:61" ht="18">
      <c r="A6" s="59" t="s">
        <v>3</v>
      </c>
      <c r="B6" s="61"/>
      <c r="C6" s="62"/>
      <c r="D6" s="80" t="str">
        <f>Input!D12</f>
        <v>Please select one:</v>
      </c>
      <c r="E6" s="81"/>
      <c r="F6" s="81"/>
      <c r="G6" s="82"/>
      <c r="H6" s="58"/>
      <c r="BA6" s="79" t="s">
        <v>34</v>
      </c>
      <c r="BB6" s="79" t="s">
        <v>18</v>
      </c>
      <c r="BD6" s="79" t="s">
        <v>35</v>
      </c>
      <c r="BE6" s="79">
        <v>0</v>
      </c>
      <c r="BG6" s="79" t="s">
        <v>36</v>
      </c>
      <c r="BI6" s="79" t="s">
        <v>37</v>
      </c>
    </row>
    <row r="7" spans="1:61" ht="14.45">
      <c r="A7" s="58"/>
      <c r="B7" s="58"/>
      <c r="C7" s="58"/>
      <c r="D7" s="58"/>
      <c r="E7" s="58"/>
      <c r="F7" s="58"/>
      <c r="G7" s="58"/>
      <c r="H7" s="58"/>
      <c r="J7" s="107" t="str">
        <f>IF(D4="Please select one:","","Sample Data vs "&amp;D4&amp;" Data")</f>
        <v/>
      </c>
      <c r="K7" s="108"/>
      <c r="L7" s="108"/>
      <c r="M7" s="108"/>
      <c r="N7" s="109"/>
      <c r="P7" s="107" t="str">
        <f>IF(D4="Please select one:","",D4&amp;" Total Average")</f>
        <v/>
      </c>
      <c r="Q7" s="108"/>
      <c r="R7" s="108"/>
      <c r="S7" s="108"/>
      <c r="T7" s="109"/>
      <c r="BA7" s="79" t="s">
        <v>38</v>
      </c>
      <c r="BB7" s="79" t="s">
        <v>18</v>
      </c>
      <c r="BD7" s="79" t="s">
        <v>39</v>
      </c>
      <c r="BE7" s="79">
        <v>0</v>
      </c>
      <c r="BG7" s="79" t="s">
        <v>40</v>
      </c>
    </row>
    <row r="8" spans="1:61" ht="16.149999999999999" thickBot="1">
      <c r="A8" s="1"/>
      <c r="C8" s="1"/>
      <c r="D8" s="1"/>
      <c r="E8" s="1"/>
      <c r="F8" s="1"/>
      <c r="G8" s="1"/>
      <c r="H8" s="1"/>
      <c r="BA8" s="79" t="s">
        <v>41</v>
      </c>
      <c r="BB8" s="79" t="s">
        <v>18</v>
      </c>
      <c r="BD8" s="79" t="s">
        <v>42</v>
      </c>
      <c r="BE8" s="79">
        <v>9</v>
      </c>
      <c r="BG8" s="79" t="s">
        <v>43</v>
      </c>
    </row>
    <row r="9" spans="1:61" ht="28.15" customHeight="1">
      <c r="D9" s="102"/>
      <c r="E9" s="102"/>
      <c r="F9" s="102"/>
      <c r="G9" s="102"/>
      <c r="H9" s="102"/>
      <c r="J9" s="103" t="str">
        <f>IF(D4="Please Select One:","D&amp;I DATA",D4&amp;" D&amp;I DATA")</f>
        <v>D&amp;I DATA</v>
      </c>
      <c r="K9" s="104"/>
      <c r="L9" s="5"/>
      <c r="M9" s="105" t="str">
        <f>IF(D4="Please Select One:","Variance","Sample vs "&amp;D4&amp;" Data")</f>
        <v>Variance</v>
      </c>
      <c r="N9" s="106"/>
      <c r="P9" s="98" t="str">
        <f>IF(D4="Please Select One:","D&amp;I DATA",D4&amp;" Data Average")</f>
        <v>D&amp;I DATA</v>
      </c>
      <c r="Q9" s="99"/>
      <c r="S9" s="100" t="str">
        <f>IF(D4="Please Select One:","D&amp;I DATA","Sample vs "&amp;D4&amp;" Data Average")</f>
        <v>D&amp;I DATA</v>
      </c>
      <c r="T9" s="101"/>
      <c r="Z9" s="85" t="s">
        <v>44</v>
      </c>
      <c r="AA9" s="86"/>
      <c r="BA9" s="79" t="s">
        <v>45</v>
      </c>
      <c r="BB9" s="79" t="s">
        <v>18</v>
      </c>
      <c r="BD9" s="79" t="s">
        <v>46</v>
      </c>
      <c r="BE9" s="79" t="s">
        <v>18</v>
      </c>
      <c r="BG9" s="79" t="s">
        <v>47</v>
      </c>
    </row>
    <row r="10" spans="1:61" ht="15.6" customHeight="1">
      <c r="A10" s="93" t="s">
        <v>48</v>
      </c>
      <c r="B10" s="94"/>
      <c r="C10" s="95"/>
      <c r="D10" s="63" t="s">
        <v>7</v>
      </c>
      <c r="E10" s="63" t="s">
        <v>5</v>
      </c>
      <c r="F10" s="63" t="s">
        <v>49</v>
      </c>
      <c r="G10" s="63" t="s">
        <v>50</v>
      </c>
      <c r="H10" s="63" t="s">
        <v>49</v>
      </c>
      <c r="J10" s="96" t="str">
        <f>IF(D6="Please Select One:","",D6&amp;" ("&amp;(VLOOKUP(_xlfn.CONCAT(D4,D6),$BD:$BE,2,0))&amp;")")</f>
        <v/>
      </c>
      <c r="K10" s="97"/>
      <c r="L10" s="41"/>
      <c r="M10" s="96" t="str">
        <f>IF(D6="Please Select One:","",D6)</f>
        <v/>
      </c>
      <c r="N10" s="97"/>
      <c r="P10" s="91" t="str">
        <f>IF(D6="Please Select One:","",D4&amp;" All firm Data"&amp;" ("&amp;(VLOOKUP(_xlfn.CONCAT(D4,"Total"),$BD:$BE,2,0))&amp;")")</f>
        <v/>
      </c>
      <c r="Q10" s="92"/>
      <c r="S10" s="91" t="str">
        <f>IF(D6="Please Select One:","",D4&amp;" All firm Data")</f>
        <v/>
      </c>
      <c r="T10" s="92"/>
      <c r="Z10" s="87"/>
      <c r="AA10" s="88"/>
      <c r="BA10" s="79" t="s">
        <v>51</v>
      </c>
      <c r="BB10" s="79" t="s">
        <v>18</v>
      </c>
      <c r="BD10" s="79" t="s">
        <v>52</v>
      </c>
      <c r="BE10" s="79">
        <v>9</v>
      </c>
      <c r="BG10" s="79" t="s">
        <v>53</v>
      </c>
    </row>
    <row r="11" spans="1:61" ht="16.149999999999999" thickBot="1">
      <c r="A11" s="25"/>
      <c r="B11" s="26"/>
      <c r="C11" s="27"/>
      <c r="D11" s="28"/>
      <c r="E11" s="25"/>
      <c r="F11" s="25"/>
      <c r="G11" s="25"/>
      <c r="H11" s="29"/>
      <c r="J11" s="44" t="s">
        <v>54</v>
      </c>
      <c r="K11" s="45" t="s">
        <v>55</v>
      </c>
      <c r="L11" s="5"/>
      <c r="M11" s="42" t="s">
        <v>54</v>
      </c>
      <c r="N11" s="43" t="s">
        <v>55</v>
      </c>
      <c r="P11" s="69" t="s">
        <v>54</v>
      </c>
      <c r="Q11" s="70" t="s">
        <v>55</v>
      </c>
      <c r="S11" s="71" t="s">
        <v>54</v>
      </c>
      <c r="T11" s="70" t="s">
        <v>55</v>
      </c>
      <c r="Z11" s="89" t="s">
        <v>55</v>
      </c>
      <c r="AA11" s="90"/>
      <c r="BA11" s="79" t="s">
        <v>56</v>
      </c>
      <c r="BB11" s="79" t="s">
        <v>18</v>
      </c>
      <c r="BD11" s="79" t="s">
        <v>57</v>
      </c>
      <c r="BE11" s="79">
        <v>8</v>
      </c>
      <c r="BG11" s="79" t="s">
        <v>58</v>
      </c>
    </row>
    <row r="12" spans="1:61" ht="16.149999999999999" thickBot="1">
      <c r="A12" s="30"/>
      <c r="B12" s="25"/>
      <c r="C12" s="29"/>
      <c r="D12" s="28"/>
      <c r="E12" s="25"/>
      <c r="F12" s="31"/>
      <c r="G12" s="25"/>
      <c r="H12" s="29"/>
      <c r="J12" s="46"/>
      <c r="K12" s="47"/>
      <c r="M12" s="46"/>
      <c r="N12" s="47"/>
      <c r="P12" s="46"/>
      <c r="Q12" s="47"/>
      <c r="S12" s="46"/>
      <c r="T12" s="47"/>
      <c r="Z12" s="46"/>
      <c r="AA12" s="47"/>
      <c r="BA12" s="79" t="s">
        <v>59</v>
      </c>
      <c r="BB12" s="79" t="s">
        <v>18</v>
      </c>
      <c r="BD12" s="79" t="s">
        <v>60</v>
      </c>
      <c r="BE12" s="79">
        <v>6</v>
      </c>
    </row>
    <row r="13" spans="1:61" ht="16.149999999999999" thickBot="1">
      <c r="A13" s="30" t="s">
        <v>61</v>
      </c>
      <c r="B13" s="25"/>
      <c r="C13" s="29"/>
      <c r="D13" s="32">
        <f>+E13+G13</f>
        <v>0</v>
      </c>
      <c r="E13" s="33">
        <f>Input!D18</f>
        <v>0</v>
      </c>
      <c r="F13" s="34">
        <f>IFERROR(+E13/D13,0)</f>
        <v>0</v>
      </c>
      <c r="G13" s="33">
        <f>Input!F18</f>
        <v>0</v>
      </c>
      <c r="H13" s="35">
        <f>IFERROR(+G13/D13,0)</f>
        <v>0</v>
      </c>
      <c r="J13" s="48" t="str">
        <f>VLOOKUP(U13,$BA:$BB,2,0)</f>
        <v>Select Country</v>
      </c>
      <c r="K13" s="49" t="str">
        <f>VLOOKUP(V13,$BA:$BB,2,0)</f>
        <v>Select Country</v>
      </c>
      <c r="L13" s="6"/>
      <c r="M13" s="48">
        <f>IFERROR(F13-J13,)</f>
        <v>0</v>
      </c>
      <c r="N13" s="56">
        <f>IFERROR(H13-K13,0)</f>
        <v>0</v>
      </c>
      <c r="P13" s="48" t="str">
        <f>VLOOKUP(W13,$BA:$BB,2,0)</f>
        <v>Select Country</v>
      </c>
      <c r="Q13" s="49" t="str">
        <f>VLOOKUP(X13,$BA:$BB,2,0)</f>
        <v>Select Country</v>
      </c>
      <c r="R13" s="6"/>
      <c r="S13" s="48">
        <f>IFERROR(F13-P13,0)</f>
        <v>0</v>
      </c>
      <c r="T13" s="56">
        <f>IFERROR(H13-Q13,0)</f>
        <v>0</v>
      </c>
      <c r="U13" s="79" t="str">
        <f>_xlfn.CONCAT($D$4,$A$10,E10,$A$13,$D$6)</f>
        <v>Please select one:Investment ProfessionalMaleSeniorPlease select one:</v>
      </c>
      <c r="V13" s="79" t="str">
        <f>_xlfn.CONCAT($D$4,$A$10,G10,$A$13,$D$6)</f>
        <v>Please select one:Investment ProfessionalFemaleSeniorPlease select one:</v>
      </c>
      <c r="W13" s="79" t="str">
        <f>_xlfn.CONCAT($D$4,$A$10,E10,$A$13,$A$19)</f>
        <v>Please select one:Investment ProfessionalMaleSeniorTotal</v>
      </c>
      <c r="X13" s="79" t="str">
        <f>_xlfn.CONCAT($D$4,$A$10,G10,$A$13,$A$19)</f>
        <v>Please select one:Investment ProfessionalFemaleSeniorTotal</v>
      </c>
      <c r="Z13" s="83">
        <v>0.1</v>
      </c>
      <c r="AA13" s="84"/>
      <c r="BA13" s="79" t="s">
        <v>62</v>
      </c>
      <c r="BB13" s="79" t="s">
        <v>18</v>
      </c>
      <c r="BD13" s="79" t="s">
        <v>63</v>
      </c>
      <c r="BE13" s="79">
        <v>6</v>
      </c>
    </row>
    <row r="14" spans="1:61">
      <c r="A14" s="30"/>
      <c r="B14" s="25"/>
      <c r="C14" s="29"/>
      <c r="D14" s="32"/>
      <c r="E14" s="25"/>
      <c r="F14" s="34"/>
      <c r="G14" s="25"/>
      <c r="H14" s="36"/>
      <c r="J14" s="50"/>
      <c r="K14" s="51"/>
      <c r="L14" s="6"/>
      <c r="M14" s="50"/>
      <c r="N14" s="51"/>
      <c r="O14" s="7"/>
      <c r="P14" s="50"/>
      <c r="Q14" s="51"/>
      <c r="R14" s="6"/>
      <c r="S14" s="50"/>
      <c r="T14" s="51"/>
      <c r="Z14" s="73"/>
      <c r="AA14" s="74"/>
      <c r="BA14" s="79" t="s">
        <v>64</v>
      </c>
      <c r="BB14" s="79">
        <v>0.94047619047619047</v>
      </c>
      <c r="BD14" s="79" t="s">
        <v>65</v>
      </c>
      <c r="BE14" s="79">
        <v>2</v>
      </c>
    </row>
    <row r="15" spans="1:61">
      <c r="A15" s="30" t="s">
        <v>66</v>
      </c>
      <c r="B15" s="25"/>
      <c r="C15" s="29"/>
      <c r="D15" s="32">
        <f>+E15+G15</f>
        <v>0</v>
      </c>
      <c r="E15" s="33">
        <f>Input!D20</f>
        <v>0</v>
      </c>
      <c r="F15" s="34">
        <f>IFERROR(+E15/D15,0)</f>
        <v>0</v>
      </c>
      <c r="G15" s="33">
        <f>Input!F20</f>
        <v>0</v>
      </c>
      <c r="H15" s="35">
        <f>IFERROR(+G15/D15,0)</f>
        <v>0</v>
      </c>
      <c r="J15" s="48" t="str">
        <f>VLOOKUP(U15,$BA:$BB,2,0)</f>
        <v>Select Country</v>
      </c>
      <c r="K15" s="49" t="str">
        <f>VLOOKUP(V15,$BA:$BB,2,0)</f>
        <v>Select Country</v>
      </c>
      <c r="L15" s="6"/>
      <c r="M15" s="48">
        <f>IFERROR(F15-J15,)</f>
        <v>0</v>
      </c>
      <c r="N15" s="49">
        <f>IFERROR(H15-K15,0)</f>
        <v>0</v>
      </c>
      <c r="O15" s="6"/>
      <c r="P15" s="48" t="str">
        <f>VLOOKUP(W15,$BA:$BB,2,0)</f>
        <v>Select Country</v>
      </c>
      <c r="Q15" s="49" t="str">
        <f>VLOOKUP(X15,$BA:$BB,2,0)</f>
        <v>Select Country</v>
      </c>
      <c r="R15" s="6"/>
      <c r="S15" s="48">
        <f>IFERROR(F15-P15,0)</f>
        <v>0</v>
      </c>
      <c r="T15" s="49">
        <f>IFERROR(H15-Q15,0)</f>
        <v>0</v>
      </c>
      <c r="U15" s="79" t="str">
        <f>_xlfn.CONCAT($D$4,$A$10,E10,$A$15,$D$6)</f>
        <v>Please select one:Investment ProfessionalMaleMidPlease select one:</v>
      </c>
      <c r="V15" s="79" t="str">
        <f>_xlfn.CONCAT($D$4,$A$10,G10,$A$15,$D$6)</f>
        <v>Please select one:Investment ProfessionalFemaleMidPlease select one:</v>
      </c>
      <c r="W15" s="79" t="str">
        <f>_xlfn.CONCAT($D$4,$A$10,E10,$A$15,$A$19)</f>
        <v>Please select one:Investment ProfessionalMaleMidTotal</v>
      </c>
      <c r="X15" s="79" t="str">
        <f>_xlfn.CONCAT($D$4,$A$10,G10,$A$15,$A$19)</f>
        <v>Please select one:Investment ProfessionalFemaleMidTotal</v>
      </c>
      <c r="Z15" s="83">
        <v>0.22</v>
      </c>
      <c r="AA15" s="84"/>
      <c r="BA15" s="79" t="s">
        <v>67</v>
      </c>
      <c r="BB15" s="79">
        <v>0.96226415094339623</v>
      </c>
      <c r="BD15" s="79" t="s">
        <v>68</v>
      </c>
      <c r="BE15" s="79">
        <v>31</v>
      </c>
    </row>
    <row r="16" spans="1:61">
      <c r="A16" s="30"/>
      <c r="B16" s="25"/>
      <c r="C16" s="29"/>
      <c r="D16" s="32"/>
      <c r="E16" s="25"/>
      <c r="F16" s="34"/>
      <c r="G16" s="25"/>
      <c r="H16" s="35"/>
      <c r="J16" s="52"/>
      <c r="K16" s="53"/>
      <c r="L16" s="6"/>
      <c r="M16" s="52"/>
      <c r="N16" s="53"/>
      <c r="O16" s="6"/>
      <c r="P16" s="52"/>
      <c r="Q16" s="53"/>
      <c r="R16" s="6"/>
      <c r="S16" s="52"/>
      <c r="T16" s="53"/>
      <c r="Z16" s="75"/>
      <c r="AA16" s="76"/>
      <c r="BA16" s="79" t="s">
        <v>69</v>
      </c>
      <c r="BB16" s="79">
        <v>0.98113207547169812</v>
      </c>
      <c r="BD16" s="79" t="s">
        <v>70</v>
      </c>
      <c r="BE16" s="79" t="s">
        <v>18</v>
      </c>
    </row>
    <row r="17" spans="1:57">
      <c r="A17" s="30" t="s">
        <v>71</v>
      </c>
      <c r="B17" s="25"/>
      <c r="C17" s="29"/>
      <c r="D17" s="32">
        <f>+E17+G17</f>
        <v>0</v>
      </c>
      <c r="E17" s="33">
        <f>Input!D22</f>
        <v>0</v>
      </c>
      <c r="F17" s="34">
        <f>IFERROR(+E17/D17,0)</f>
        <v>0</v>
      </c>
      <c r="G17" s="33">
        <f>Input!F22</f>
        <v>0</v>
      </c>
      <c r="H17" s="35">
        <f>IFERROR(+G17/D17,)</f>
        <v>0</v>
      </c>
      <c r="J17" s="48" t="str">
        <f>VLOOKUP(U17,$BA:$BB,2,0)</f>
        <v>Select Country</v>
      </c>
      <c r="K17" s="49" t="str">
        <f>VLOOKUP(V17,$BA:$BB,2,0)</f>
        <v>Select Country</v>
      </c>
      <c r="L17" s="6"/>
      <c r="M17" s="48">
        <f>IFERROR(F17-J17,)</f>
        <v>0</v>
      </c>
      <c r="N17" s="49">
        <f>IFERROR(H17-K17,0)</f>
        <v>0</v>
      </c>
      <c r="O17" s="6"/>
      <c r="P17" s="48" t="str">
        <f>VLOOKUP(W17,$BA:$BB,2,0)</f>
        <v>Select Country</v>
      </c>
      <c r="Q17" s="49" t="str">
        <f>VLOOKUP(X17,$BA:$BB,2,0)</f>
        <v>Select Country</v>
      </c>
      <c r="R17" s="6"/>
      <c r="S17" s="48">
        <f>IFERROR(F17-P17,0)</f>
        <v>0</v>
      </c>
      <c r="T17" s="49">
        <f>IFERROR(H17-Q17,0)</f>
        <v>0</v>
      </c>
      <c r="U17" s="79" t="str">
        <f>_xlfn.CONCAT($D$4,$A$10,E10,$A$17,$D$6)</f>
        <v>Please select one:Investment ProfessionalMaleJuniorPlease select one:</v>
      </c>
      <c r="V17" s="79" t="str">
        <f>_xlfn.CONCAT($D$4,$A$10,G10,$A$17,$D$6)</f>
        <v>Please select one:Investment ProfessionalFemaleJuniorPlease select one:</v>
      </c>
      <c r="W17" s="79" t="str">
        <f>_xlfn.CONCAT($D$4,$A$10,E10,$A$17,$A$19)</f>
        <v>Please select one:Investment ProfessionalMaleJuniorTotal</v>
      </c>
      <c r="X17" s="79" t="str">
        <f>_xlfn.CONCAT($D$4,$A$10,G10,$A$17,$A$19)</f>
        <v>Please select one:Investment ProfessionalFemaleJuniorTotal</v>
      </c>
      <c r="Z17" s="83">
        <v>0.34</v>
      </c>
      <c r="AA17" s="84"/>
      <c r="BA17" s="79" t="s">
        <v>72</v>
      </c>
      <c r="BB17" s="79">
        <v>0.95522388059701491</v>
      </c>
      <c r="BD17" s="79" t="s">
        <v>73</v>
      </c>
      <c r="BE17" s="79">
        <v>34</v>
      </c>
    </row>
    <row r="18" spans="1:57" ht="16.149999999999999" thickBot="1">
      <c r="A18" s="37"/>
      <c r="B18" s="38"/>
      <c r="C18" s="39"/>
      <c r="D18" s="32"/>
      <c r="E18" s="40"/>
      <c r="F18" s="34"/>
      <c r="G18" s="25"/>
      <c r="H18" s="35"/>
      <c r="J18" s="54"/>
      <c r="K18" s="55"/>
      <c r="M18" s="54"/>
      <c r="N18" s="55"/>
      <c r="O18" s="6"/>
      <c r="P18" s="54"/>
      <c r="Q18" s="55"/>
      <c r="S18" s="54"/>
      <c r="T18" s="55"/>
      <c r="Z18" s="77"/>
      <c r="AA18" s="78"/>
      <c r="BA18" s="79" t="s">
        <v>74</v>
      </c>
      <c r="BB18" s="79">
        <v>0.94</v>
      </c>
      <c r="BD18" s="79" t="s">
        <v>75</v>
      </c>
      <c r="BE18" s="79">
        <v>13</v>
      </c>
    </row>
    <row r="19" spans="1:57">
      <c r="A19" s="68" t="s">
        <v>7</v>
      </c>
      <c r="B19" s="64"/>
      <c r="C19" s="64"/>
      <c r="D19" s="65">
        <f>SUM(D13:D17)</f>
        <v>0</v>
      </c>
      <c r="E19" s="64">
        <f>SUM(E13:E17)</f>
        <v>0</v>
      </c>
      <c r="F19" s="66">
        <f>IFERROR(+E19/D19,0)</f>
        <v>0</v>
      </c>
      <c r="G19" s="64">
        <f>SUM(G13:G17)</f>
        <v>0</v>
      </c>
      <c r="H19" s="67">
        <f>IFERROR(+G19/D19,0)</f>
        <v>0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BA19" s="79" t="s">
        <v>76</v>
      </c>
      <c r="BB19" s="79">
        <v>0.95759717314487636</v>
      </c>
      <c r="BD19" s="79" t="s">
        <v>77</v>
      </c>
      <c r="BE19" s="79">
        <v>5</v>
      </c>
    </row>
    <row r="20" spans="1:57">
      <c r="A20" s="3"/>
      <c r="D20" s="3"/>
      <c r="E20" s="3"/>
      <c r="F20" s="8"/>
      <c r="G20" s="4"/>
      <c r="H20" s="6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BA20" s="79" t="s">
        <v>78</v>
      </c>
      <c r="BB20" s="79">
        <v>0.8928571428571429</v>
      </c>
      <c r="BD20" s="79" t="s">
        <v>79</v>
      </c>
      <c r="BE20" s="79">
        <v>4</v>
      </c>
    </row>
    <row r="21" spans="1:57">
      <c r="BA21" s="79" t="s">
        <v>80</v>
      </c>
      <c r="BB21" s="79">
        <v>0.79120879120879117</v>
      </c>
      <c r="BD21" s="79" t="s">
        <v>81</v>
      </c>
      <c r="BE21" s="79">
        <v>1</v>
      </c>
    </row>
    <row r="22" spans="1:57">
      <c r="BA22" s="79" t="s">
        <v>82</v>
      </c>
      <c r="BB22" s="79">
        <v>0.81818181818181823</v>
      </c>
      <c r="BD22" s="79" t="s">
        <v>83</v>
      </c>
      <c r="BE22" s="79">
        <v>57</v>
      </c>
    </row>
    <row r="23" spans="1:57">
      <c r="BA23" s="79" t="s">
        <v>84</v>
      </c>
      <c r="BB23" s="79">
        <v>0.82926829268292679</v>
      </c>
      <c r="BD23" s="79" t="s">
        <v>85</v>
      </c>
      <c r="BE23" s="79" t="s">
        <v>18</v>
      </c>
    </row>
    <row r="24" spans="1:57">
      <c r="BA24" s="79" t="s">
        <v>86</v>
      </c>
      <c r="BB24" s="79">
        <v>0.8</v>
      </c>
      <c r="BD24" s="79" t="s">
        <v>87</v>
      </c>
      <c r="BE24" s="79">
        <v>62</v>
      </c>
    </row>
    <row r="25" spans="1:57">
      <c r="BA25" s="79" t="s">
        <v>88</v>
      </c>
      <c r="BB25" s="79">
        <v>0.81191806331471139</v>
      </c>
      <c r="BD25" s="79" t="s">
        <v>89</v>
      </c>
      <c r="BE25" s="79">
        <v>71</v>
      </c>
    </row>
    <row r="26" spans="1:57">
      <c r="BA26" s="79" t="s">
        <v>90</v>
      </c>
      <c r="BB26" s="79">
        <v>0.78947368421052633</v>
      </c>
      <c r="BD26" s="79" t="s">
        <v>91</v>
      </c>
      <c r="BE26" s="79">
        <v>51</v>
      </c>
    </row>
    <row r="27" spans="1:57">
      <c r="BA27" s="79" t="s">
        <v>92</v>
      </c>
      <c r="BB27" s="79">
        <v>0.58064516129032262</v>
      </c>
      <c r="BD27" s="79" t="s">
        <v>93</v>
      </c>
      <c r="BE27" s="79">
        <v>10</v>
      </c>
    </row>
    <row r="28" spans="1:57">
      <c r="BA28" s="79" t="s">
        <v>94</v>
      </c>
      <c r="BB28" s="79">
        <v>0.71287128712871284</v>
      </c>
      <c r="BD28" s="79" t="s">
        <v>95</v>
      </c>
      <c r="BE28" s="79">
        <v>15</v>
      </c>
    </row>
    <row r="29" spans="1:57">
      <c r="BA29" s="79" t="s">
        <v>96</v>
      </c>
      <c r="BB29" s="79">
        <v>0.76595744680851063</v>
      </c>
      <c r="BD29" s="79" t="s">
        <v>97</v>
      </c>
      <c r="BE29" s="79">
        <v>209</v>
      </c>
    </row>
    <row r="30" spans="1:57">
      <c r="BA30" s="79" t="s">
        <v>98</v>
      </c>
      <c r="BB30" s="79">
        <v>0.68852459016393441</v>
      </c>
      <c r="BD30" s="79" t="s">
        <v>99</v>
      </c>
      <c r="BE30" s="79" t="s">
        <v>18</v>
      </c>
    </row>
    <row r="31" spans="1:57">
      <c r="BA31" s="79" t="s">
        <v>100</v>
      </c>
      <c r="BB31" s="79">
        <v>0.69310344827586212</v>
      </c>
      <c r="BD31" s="79" t="s">
        <v>101</v>
      </c>
      <c r="BE31" s="79">
        <v>31</v>
      </c>
    </row>
    <row r="32" spans="1:57">
      <c r="BA32" s="79" t="s">
        <v>102</v>
      </c>
      <c r="BB32" s="79">
        <v>5.9523809523809521E-2</v>
      </c>
      <c r="BD32" s="79" t="s">
        <v>103</v>
      </c>
      <c r="BE32" s="79">
        <v>22</v>
      </c>
    </row>
    <row r="33" spans="53:57">
      <c r="BA33" s="79" t="s">
        <v>104</v>
      </c>
      <c r="BB33" s="79">
        <v>3.7735849056603772E-2</v>
      </c>
      <c r="BD33" s="79" t="s">
        <v>105</v>
      </c>
      <c r="BE33" s="79">
        <v>39</v>
      </c>
    </row>
    <row r="34" spans="53:57">
      <c r="BA34" s="79" t="s">
        <v>106</v>
      </c>
      <c r="BB34" s="79">
        <v>1.8867924528301886E-2</v>
      </c>
      <c r="BD34" s="79" t="s">
        <v>107</v>
      </c>
      <c r="BE34" s="79">
        <v>11</v>
      </c>
    </row>
    <row r="35" spans="53:57">
      <c r="BA35" s="79" t="s">
        <v>108</v>
      </c>
      <c r="BB35" s="79">
        <v>4.4776119402985072E-2</v>
      </c>
      <c r="BD35" s="79" t="s">
        <v>109</v>
      </c>
      <c r="BE35" s="79">
        <v>16</v>
      </c>
    </row>
    <row r="36" spans="53:57">
      <c r="BA36" s="79" t="s">
        <v>110</v>
      </c>
      <c r="BB36" s="79">
        <v>0.06</v>
      </c>
      <c r="BD36" s="79" t="s">
        <v>111</v>
      </c>
      <c r="BE36" s="79">
        <v>119</v>
      </c>
    </row>
    <row r="37" spans="53:57">
      <c r="BA37" s="79" t="s">
        <v>112</v>
      </c>
      <c r="BB37" s="79">
        <v>4.2402826855123678E-2</v>
      </c>
      <c r="BD37" s="79" t="s">
        <v>113</v>
      </c>
      <c r="BE37" s="79" t="s">
        <v>18</v>
      </c>
    </row>
    <row r="38" spans="53:57">
      <c r="BA38" s="79" t="s">
        <v>114</v>
      </c>
      <c r="BB38" s="79">
        <v>0.10714285714285714</v>
      </c>
      <c r="BD38" s="79" t="s">
        <v>115</v>
      </c>
      <c r="BE38" s="79">
        <v>3</v>
      </c>
    </row>
    <row r="39" spans="53:57">
      <c r="BA39" s="79" t="s">
        <v>116</v>
      </c>
      <c r="BB39" s="79">
        <v>0.2087912087912088</v>
      </c>
      <c r="BD39" s="79" t="s">
        <v>117</v>
      </c>
      <c r="BE39" s="79">
        <v>6</v>
      </c>
    </row>
    <row r="40" spans="53:57">
      <c r="BA40" s="79" t="s">
        <v>118</v>
      </c>
      <c r="BB40" s="79">
        <v>0.18181818181818182</v>
      </c>
      <c r="BD40" s="79" t="s">
        <v>119</v>
      </c>
      <c r="BE40" s="79">
        <v>4</v>
      </c>
    </row>
    <row r="41" spans="53:57">
      <c r="BA41" s="79" t="s">
        <v>120</v>
      </c>
      <c r="BB41" s="79">
        <v>0.17073170731707318</v>
      </c>
      <c r="BD41" s="79" t="s">
        <v>121</v>
      </c>
      <c r="BE41" s="79">
        <v>1</v>
      </c>
    </row>
    <row r="42" spans="53:57">
      <c r="BA42" s="79" t="s">
        <v>122</v>
      </c>
      <c r="BB42" s="79">
        <v>0.2</v>
      </c>
      <c r="BD42" s="79" t="s">
        <v>123</v>
      </c>
      <c r="BE42" s="79">
        <v>0</v>
      </c>
    </row>
    <row r="43" spans="53:57">
      <c r="BA43" s="79" t="s">
        <v>124</v>
      </c>
      <c r="BB43" s="79">
        <v>0.18808193668528864</v>
      </c>
      <c r="BD43" s="79" t="s">
        <v>125</v>
      </c>
      <c r="BE43" s="79">
        <v>14</v>
      </c>
    </row>
    <row r="44" spans="53:57">
      <c r="BA44" s="79" t="s">
        <v>126</v>
      </c>
      <c r="BB44" s="79">
        <v>0.21052631578947367</v>
      </c>
      <c r="BD44" s="79" t="s">
        <v>127</v>
      </c>
      <c r="BE44" s="79" t="s">
        <v>18</v>
      </c>
    </row>
    <row r="45" spans="53:57">
      <c r="BA45" s="79" t="s">
        <v>128</v>
      </c>
      <c r="BB45" s="79">
        <v>0.41935483870967744</v>
      </c>
      <c r="BD45" s="79" t="s">
        <v>129</v>
      </c>
      <c r="BE45" s="79">
        <v>26</v>
      </c>
    </row>
    <row r="46" spans="53:57">
      <c r="BA46" s="79" t="s">
        <v>130</v>
      </c>
      <c r="BB46" s="79">
        <v>0.28712871287128711</v>
      </c>
      <c r="BD46" s="79" t="s">
        <v>131</v>
      </c>
      <c r="BE46" s="79">
        <v>25</v>
      </c>
    </row>
    <row r="47" spans="53:57">
      <c r="BA47" s="79" t="s">
        <v>132</v>
      </c>
      <c r="BB47" s="79">
        <v>0.23404255319148937</v>
      </c>
      <c r="BD47" s="79" t="s">
        <v>133</v>
      </c>
      <c r="BE47" s="79">
        <v>18</v>
      </c>
    </row>
    <row r="48" spans="53:57">
      <c r="BA48" s="79" t="s">
        <v>134</v>
      </c>
      <c r="BB48" s="79">
        <v>0.31147540983606559</v>
      </c>
      <c r="BD48" s="79" t="s">
        <v>135</v>
      </c>
      <c r="BE48" s="79">
        <v>4</v>
      </c>
    </row>
    <row r="49" spans="53:57">
      <c r="BA49" s="79" t="s">
        <v>136</v>
      </c>
      <c r="BB49" s="79">
        <v>0.30689655172413793</v>
      </c>
      <c r="BD49" s="79" t="s">
        <v>137</v>
      </c>
      <c r="BE49" s="79">
        <v>11</v>
      </c>
    </row>
    <row r="50" spans="53:57">
      <c r="BA50" s="79" t="s">
        <v>138</v>
      </c>
      <c r="BB50" s="79">
        <v>0.72727272727272729</v>
      </c>
      <c r="BD50" s="79" t="s">
        <v>139</v>
      </c>
      <c r="BE50" s="79">
        <v>84</v>
      </c>
    </row>
    <row r="51" spans="53:57">
      <c r="BA51" s="79" t="s">
        <v>140</v>
      </c>
      <c r="BB51" s="79">
        <v>0.8928571428571429</v>
      </c>
      <c r="BD51" s="79" t="s">
        <v>141</v>
      </c>
      <c r="BE51" s="79" t="s">
        <v>18</v>
      </c>
    </row>
    <row r="52" spans="53:57">
      <c r="BA52" s="79" t="s">
        <v>142</v>
      </c>
      <c r="BB52" s="79">
        <v>0.87096774193548387</v>
      </c>
      <c r="BD52" s="79" t="s">
        <v>143</v>
      </c>
      <c r="BE52" s="79">
        <v>13</v>
      </c>
    </row>
    <row r="53" spans="53:57">
      <c r="BA53" s="79" t="s">
        <v>144</v>
      </c>
      <c r="BB53" s="79">
        <v>0.75</v>
      </c>
      <c r="BD53" s="79" t="s">
        <v>145</v>
      </c>
      <c r="BE53" s="79">
        <v>7</v>
      </c>
    </row>
    <row r="54" spans="53:57">
      <c r="BA54" s="79" t="s">
        <v>146</v>
      </c>
      <c r="BB54" s="79">
        <v>0.63636363636363635</v>
      </c>
      <c r="BD54" s="79" t="s">
        <v>147</v>
      </c>
      <c r="BE54" s="79">
        <v>6</v>
      </c>
    </row>
    <row r="55" spans="53:57">
      <c r="BA55" s="79" t="s">
        <v>148</v>
      </c>
      <c r="BB55" s="79">
        <v>0.82352941176470584</v>
      </c>
      <c r="BD55" s="79" t="s">
        <v>149</v>
      </c>
      <c r="BE55" s="79">
        <v>3</v>
      </c>
    </row>
    <row r="56" spans="53:57">
      <c r="BA56" s="79" t="s">
        <v>150</v>
      </c>
      <c r="BB56" s="79">
        <v>0.31818181818181818</v>
      </c>
      <c r="BD56" s="79" t="s">
        <v>151</v>
      </c>
      <c r="BE56" s="79">
        <v>1</v>
      </c>
    </row>
    <row r="57" spans="53:57">
      <c r="BA57" s="79" t="s">
        <v>152</v>
      </c>
      <c r="BB57" s="79">
        <v>0.34710743801652894</v>
      </c>
      <c r="BD57" s="79" t="s">
        <v>153</v>
      </c>
      <c r="BE57" s="79">
        <v>30</v>
      </c>
    </row>
    <row r="58" spans="53:57">
      <c r="BA58" s="79" t="s">
        <v>154</v>
      </c>
      <c r="BB58" s="79">
        <v>0.36458333333333331</v>
      </c>
      <c r="BD58" s="79" t="s">
        <v>155</v>
      </c>
      <c r="BE58" s="79" t="s">
        <v>18</v>
      </c>
    </row>
    <row r="59" spans="53:57">
      <c r="BA59" s="79" t="s">
        <v>156</v>
      </c>
      <c r="BB59" s="79">
        <v>0.45833333333333331</v>
      </c>
      <c r="BD59" s="79" t="s">
        <v>157</v>
      </c>
      <c r="BE59" s="79">
        <v>13</v>
      </c>
    </row>
    <row r="60" spans="53:57">
      <c r="BA60" s="79" t="s">
        <v>158</v>
      </c>
      <c r="BB60" s="79">
        <v>0.5</v>
      </c>
      <c r="BD60" s="79" t="s">
        <v>159</v>
      </c>
      <c r="BE60" s="79">
        <v>4</v>
      </c>
    </row>
    <row r="61" spans="53:57">
      <c r="BA61" s="79" t="s">
        <v>160</v>
      </c>
      <c r="BB61" s="79">
        <v>0.3779264214046823</v>
      </c>
      <c r="BD61" s="79" t="s">
        <v>161</v>
      </c>
      <c r="BE61" s="79">
        <v>15</v>
      </c>
    </row>
    <row r="62" spans="53:57">
      <c r="BA62" s="79" t="s">
        <v>162</v>
      </c>
      <c r="BB62" s="79">
        <v>0.13333333333333333</v>
      </c>
      <c r="BD62" s="79" t="s">
        <v>163</v>
      </c>
      <c r="BE62" s="79">
        <v>6</v>
      </c>
    </row>
    <row r="63" spans="53:57">
      <c r="BA63" s="79" t="s">
        <v>164</v>
      </c>
      <c r="BB63" s="79">
        <v>0.40909090909090912</v>
      </c>
      <c r="BD63" s="79" t="s">
        <v>165</v>
      </c>
      <c r="BE63" s="79">
        <v>5</v>
      </c>
    </row>
    <row r="64" spans="53:57">
      <c r="BA64" s="79" t="s">
        <v>166</v>
      </c>
      <c r="BB64" s="79">
        <v>0.12903225806451613</v>
      </c>
      <c r="BD64" s="79" t="s">
        <v>167</v>
      </c>
      <c r="BE64" s="79">
        <v>43</v>
      </c>
    </row>
    <row r="65" spans="53:57">
      <c r="BA65" s="79" t="s">
        <v>168</v>
      </c>
      <c r="BB65" s="79">
        <v>0.10810810810810811</v>
      </c>
      <c r="BD65" s="79" t="s">
        <v>169</v>
      </c>
      <c r="BE65" s="79" t="s">
        <v>18</v>
      </c>
    </row>
    <row r="66" spans="53:57">
      <c r="BA66" s="79" t="s">
        <v>170</v>
      </c>
      <c r="BB66" s="79">
        <v>0.25</v>
      </c>
      <c r="BD66" s="79" t="s">
        <v>171</v>
      </c>
      <c r="BE66" s="79">
        <v>7.0000000000000009</v>
      </c>
    </row>
    <row r="67" spans="53:57">
      <c r="BA67" s="79" t="s">
        <v>172</v>
      </c>
      <c r="BB67" s="79">
        <v>0.23113207547169812</v>
      </c>
      <c r="BD67" s="79" t="s">
        <v>173</v>
      </c>
      <c r="BE67" s="79">
        <v>12</v>
      </c>
    </row>
    <row r="68" spans="53:57">
      <c r="BA68" s="79" t="s">
        <v>174</v>
      </c>
      <c r="BB68" s="79">
        <v>0.27272727272727271</v>
      </c>
      <c r="BD68" s="79" t="s">
        <v>175</v>
      </c>
      <c r="BE68" s="79">
        <v>12</v>
      </c>
    </row>
    <row r="69" spans="53:57">
      <c r="BA69" s="79" t="s">
        <v>176</v>
      </c>
      <c r="BB69" s="79">
        <v>0.10714285714285714</v>
      </c>
      <c r="BD69" s="79" t="s">
        <v>177</v>
      </c>
      <c r="BE69" s="79">
        <v>4</v>
      </c>
    </row>
    <row r="70" spans="53:57">
      <c r="BA70" s="79" t="s">
        <v>178</v>
      </c>
      <c r="BB70" s="79">
        <v>0.12903225806451613</v>
      </c>
      <c r="BD70" s="79" t="s">
        <v>179</v>
      </c>
      <c r="BE70" s="79">
        <v>4</v>
      </c>
    </row>
    <row r="71" spans="53:57">
      <c r="BA71" s="79" t="s">
        <v>180</v>
      </c>
      <c r="BB71" s="79">
        <v>0.25</v>
      </c>
      <c r="BD71" s="79" t="s">
        <v>181</v>
      </c>
      <c r="BE71" s="79">
        <v>39</v>
      </c>
    </row>
    <row r="72" spans="53:57">
      <c r="BA72" s="79" t="s">
        <v>182</v>
      </c>
      <c r="BB72" s="79">
        <v>0.36363636363636365</v>
      </c>
      <c r="BD72" s="79" t="s">
        <v>183</v>
      </c>
      <c r="BE72" s="79" t="s">
        <v>18</v>
      </c>
    </row>
    <row r="73" spans="53:57">
      <c r="BA73" s="79" t="s">
        <v>184</v>
      </c>
      <c r="BB73" s="79">
        <v>0.17647058823529413</v>
      </c>
      <c r="BD73" s="79" t="s">
        <v>185</v>
      </c>
      <c r="BE73" s="79">
        <v>52</v>
      </c>
    </row>
    <row r="74" spans="53:57">
      <c r="BA74" s="79" t="s">
        <v>186</v>
      </c>
      <c r="BB74" s="79">
        <v>0.68181818181818177</v>
      </c>
      <c r="BD74" s="79" t="s">
        <v>187</v>
      </c>
      <c r="BE74" s="79">
        <v>70</v>
      </c>
    </row>
    <row r="75" spans="53:57">
      <c r="BA75" s="79" t="s">
        <v>188</v>
      </c>
      <c r="BB75" s="79">
        <v>0.65289256198347112</v>
      </c>
      <c r="BD75" s="79" t="s">
        <v>189</v>
      </c>
      <c r="BE75" s="79">
        <v>21</v>
      </c>
    </row>
    <row r="76" spans="53:57">
      <c r="BA76" s="79" t="s">
        <v>190</v>
      </c>
      <c r="BB76" s="79">
        <v>0.63541666666666663</v>
      </c>
      <c r="BD76" s="79" t="s">
        <v>191</v>
      </c>
      <c r="BE76" s="79">
        <v>6</v>
      </c>
    </row>
    <row r="77" spans="53:57">
      <c r="BA77" s="79" t="s">
        <v>192</v>
      </c>
      <c r="BB77" s="79">
        <v>0.54166666666666663</v>
      </c>
      <c r="BD77" s="79" t="s">
        <v>193</v>
      </c>
      <c r="BE77" s="79">
        <v>5</v>
      </c>
    </row>
    <row r="78" spans="53:57">
      <c r="BA78" s="79" t="s">
        <v>194</v>
      </c>
      <c r="BB78" s="79">
        <v>0.5</v>
      </c>
      <c r="BD78" s="79" t="s">
        <v>195</v>
      </c>
      <c r="BE78" s="79">
        <v>154</v>
      </c>
    </row>
    <row r="79" spans="53:57">
      <c r="BA79" s="79" t="s">
        <v>196</v>
      </c>
      <c r="BB79" s="79">
        <v>0.62207357859531776</v>
      </c>
      <c r="BD79" s="79" t="s">
        <v>197</v>
      </c>
      <c r="BE79" s="79" t="s">
        <v>18</v>
      </c>
    </row>
    <row r="80" spans="53:57">
      <c r="BA80" s="79" t="s">
        <v>198</v>
      </c>
      <c r="BB80" s="79">
        <v>0.8666666666666667</v>
      </c>
      <c r="BD80" s="79" t="s">
        <v>199</v>
      </c>
      <c r="BE80" s="79">
        <v>0</v>
      </c>
    </row>
    <row r="81" spans="53:57">
      <c r="BA81" s="79" t="s">
        <v>200</v>
      </c>
      <c r="BB81" s="79">
        <v>0.59090909090909094</v>
      </c>
      <c r="BD81" s="79" t="s">
        <v>201</v>
      </c>
      <c r="BE81" s="79">
        <v>9</v>
      </c>
    </row>
    <row r="82" spans="53:57">
      <c r="BA82" s="79" t="s">
        <v>202</v>
      </c>
      <c r="BB82" s="79">
        <v>0.87096774193548387</v>
      </c>
      <c r="BD82" s="79" t="s">
        <v>203</v>
      </c>
      <c r="BE82" s="79">
        <v>11</v>
      </c>
    </row>
    <row r="83" spans="53:57">
      <c r="BA83" s="79" t="s">
        <v>204</v>
      </c>
      <c r="BB83" s="79">
        <v>0.89189189189189189</v>
      </c>
      <c r="BD83" s="79" t="s">
        <v>205</v>
      </c>
      <c r="BE83" s="79">
        <v>9</v>
      </c>
    </row>
    <row r="84" spans="53:57">
      <c r="BA84" s="79" t="s">
        <v>206</v>
      </c>
      <c r="BB84" s="79">
        <v>0.75</v>
      </c>
      <c r="BD84" s="79" t="s">
        <v>207</v>
      </c>
      <c r="BE84" s="79">
        <v>3</v>
      </c>
    </row>
    <row r="85" spans="53:57">
      <c r="BA85" s="79" t="s">
        <v>208</v>
      </c>
      <c r="BB85" s="79">
        <v>0.76886792452830188</v>
      </c>
      <c r="BD85" s="79" t="s">
        <v>209</v>
      </c>
      <c r="BE85" s="79">
        <v>31</v>
      </c>
    </row>
    <row r="86" spans="53:57">
      <c r="BA86" s="79" t="s">
        <v>210</v>
      </c>
      <c r="BB86" s="79" t="s">
        <v>18</v>
      </c>
    </row>
    <row r="87" spans="53:57">
      <c r="BA87" s="79" t="s">
        <v>211</v>
      </c>
      <c r="BB87" s="79" t="s">
        <v>18</v>
      </c>
    </row>
    <row r="88" spans="53:57">
      <c r="BA88" s="79" t="s">
        <v>212</v>
      </c>
      <c r="BB88" s="79" t="s">
        <v>18</v>
      </c>
    </row>
    <row r="89" spans="53:57">
      <c r="BA89" s="79" t="s">
        <v>213</v>
      </c>
      <c r="BB89" s="79" t="s">
        <v>18</v>
      </c>
    </row>
    <row r="90" spans="53:57">
      <c r="BA90" s="79" t="s">
        <v>214</v>
      </c>
      <c r="BB90" s="79" t="s">
        <v>18</v>
      </c>
    </row>
    <row r="91" spans="53:57">
      <c r="BA91" s="79" t="s">
        <v>215</v>
      </c>
      <c r="BB91" s="79" t="s">
        <v>18</v>
      </c>
    </row>
    <row r="92" spans="53:57">
      <c r="BA92" s="79" t="s">
        <v>216</v>
      </c>
      <c r="BB92" s="79" t="s">
        <v>18</v>
      </c>
    </row>
    <row r="93" spans="53:57">
      <c r="BA93" s="79" t="s">
        <v>217</v>
      </c>
      <c r="BB93" s="79" t="s">
        <v>18</v>
      </c>
    </row>
    <row r="94" spans="53:57">
      <c r="BA94" s="79" t="s">
        <v>218</v>
      </c>
      <c r="BB94" s="79" t="s">
        <v>18</v>
      </c>
    </row>
    <row r="95" spans="53:57">
      <c r="BA95" s="79" t="s">
        <v>219</v>
      </c>
      <c r="BB95" s="79" t="s">
        <v>18</v>
      </c>
    </row>
    <row r="96" spans="53:57">
      <c r="BA96" s="79" t="s">
        <v>220</v>
      </c>
      <c r="BB96" s="79" t="s">
        <v>18</v>
      </c>
    </row>
    <row r="97" spans="53:54">
      <c r="BA97" s="79" t="s">
        <v>221</v>
      </c>
      <c r="BB97" s="79" t="s">
        <v>18</v>
      </c>
    </row>
    <row r="98" spans="53:54">
      <c r="BA98" s="79" t="s">
        <v>222</v>
      </c>
      <c r="BB98" s="79">
        <v>0.95652173913043481</v>
      </c>
    </row>
    <row r="99" spans="53:54">
      <c r="BA99" s="79" t="s">
        <v>223</v>
      </c>
      <c r="BB99" s="79">
        <v>0</v>
      </c>
    </row>
    <row r="100" spans="53:54">
      <c r="BA100" s="79" t="s">
        <v>224</v>
      </c>
      <c r="BB100" s="79">
        <v>0.93333333333333335</v>
      </c>
    </row>
    <row r="101" spans="53:54">
      <c r="BA101" s="79" t="s">
        <v>225</v>
      </c>
      <c r="BB101" s="79">
        <v>0</v>
      </c>
    </row>
    <row r="102" spans="53:54">
      <c r="BA102" s="79" t="s">
        <v>226</v>
      </c>
      <c r="BB102" s="79">
        <v>0</v>
      </c>
    </row>
    <row r="103" spans="53:54">
      <c r="BA103" s="79" t="s">
        <v>227</v>
      </c>
      <c r="BB103" s="79">
        <v>0.94736842105263153</v>
      </c>
    </row>
    <row r="104" spans="53:54">
      <c r="BA104" s="79" t="s">
        <v>228</v>
      </c>
      <c r="BB104" s="79">
        <v>0.84615384615384615</v>
      </c>
    </row>
    <row r="105" spans="53:54">
      <c r="BA105" s="79" t="s">
        <v>229</v>
      </c>
      <c r="BB105" s="79">
        <v>0</v>
      </c>
    </row>
    <row r="106" spans="53:54">
      <c r="BA106" s="79" t="s">
        <v>230</v>
      </c>
      <c r="BB106" s="79">
        <v>0.73333333333333328</v>
      </c>
    </row>
    <row r="107" spans="53:54">
      <c r="BA107" s="79" t="s">
        <v>231</v>
      </c>
      <c r="BB107" s="79">
        <v>0</v>
      </c>
    </row>
    <row r="108" spans="53:54">
      <c r="BA108" s="79" t="s">
        <v>232</v>
      </c>
      <c r="BB108" s="79">
        <v>0</v>
      </c>
    </row>
    <row r="109" spans="53:54">
      <c r="BA109" s="79" t="s">
        <v>233</v>
      </c>
      <c r="BB109" s="79">
        <v>0.7857142857142857</v>
      </c>
    </row>
    <row r="110" spans="53:54">
      <c r="BA110" s="79" t="s">
        <v>234</v>
      </c>
      <c r="BB110" s="79">
        <v>0.62</v>
      </c>
    </row>
    <row r="111" spans="53:54">
      <c r="BA111" s="79" t="s">
        <v>235</v>
      </c>
      <c r="BB111" s="79">
        <v>0</v>
      </c>
    </row>
    <row r="112" spans="53:54">
      <c r="BA112" s="79" t="s">
        <v>236</v>
      </c>
      <c r="BB112" s="79">
        <v>0.73684210526315785</v>
      </c>
    </row>
    <row r="113" spans="53:54">
      <c r="BA113" s="79" t="s">
        <v>237</v>
      </c>
      <c r="BB113" s="79">
        <v>0</v>
      </c>
    </row>
    <row r="114" spans="53:54">
      <c r="BA114" s="79" t="s">
        <v>238</v>
      </c>
      <c r="BB114" s="79">
        <v>0</v>
      </c>
    </row>
    <row r="115" spans="53:54">
      <c r="BA115" s="79" t="s">
        <v>239</v>
      </c>
      <c r="BB115" s="79">
        <v>0.70370370370370372</v>
      </c>
    </row>
    <row r="116" spans="53:54">
      <c r="BA116" s="79" t="s">
        <v>240</v>
      </c>
      <c r="BB116" s="79">
        <v>4.3478260869565216E-2</v>
      </c>
    </row>
    <row r="117" spans="53:54">
      <c r="BA117" s="79" t="s">
        <v>241</v>
      </c>
      <c r="BB117" s="79">
        <v>0</v>
      </c>
    </row>
    <row r="118" spans="53:54">
      <c r="BA118" s="79" t="s">
        <v>242</v>
      </c>
      <c r="BB118" s="79">
        <v>6.6666666666666666E-2</v>
      </c>
    </row>
    <row r="119" spans="53:54">
      <c r="BA119" s="79" t="s">
        <v>243</v>
      </c>
      <c r="BB119" s="79">
        <v>0</v>
      </c>
    </row>
    <row r="120" spans="53:54">
      <c r="BA120" s="79" t="s">
        <v>244</v>
      </c>
      <c r="BB120" s="79">
        <v>0</v>
      </c>
    </row>
    <row r="121" spans="53:54">
      <c r="BA121" s="79" t="s">
        <v>245</v>
      </c>
      <c r="BB121" s="79">
        <v>5.2631578947368418E-2</v>
      </c>
    </row>
    <row r="122" spans="53:54">
      <c r="BA122" s="79" t="s">
        <v>246</v>
      </c>
      <c r="BB122" s="79">
        <v>0.15384615384615385</v>
      </c>
    </row>
    <row r="123" spans="53:54">
      <c r="BA123" s="79" t="s">
        <v>247</v>
      </c>
      <c r="BB123" s="79">
        <v>0</v>
      </c>
    </row>
    <row r="124" spans="53:54">
      <c r="BA124" s="79" t="s">
        <v>248</v>
      </c>
      <c r="BB124" s="79">
        <v>0.26666666666666666</v>
      </c>
    </row>
    <row r="125" spans="53:54">
      <c r="BA125" s="79" t="s">
        <v>249</v>
      </c>
      <c r="BB125" s="79">
        <v>0</v>
      </c>
    </row>
    <row r="126" spans="53:54">
      <c r="BA126" s="79" t="s">
        <v>250</v>
      </c>
      <c r="BB126" s="79">
        <v>0</v>
      </c>
    </row>
    <row r="127" spans="53:54">
      <c r="BA127" s="79" t="s">
        <v>251</v>
      </c>
      <c r="BB127" s="79">
        <v>0.21428571428571427</v>
      </c>
    </row>
    <row r="128" spans="53:54">
      <c r="BA128" s="79" t="s">
        <v>252</v>
      </c>
      <c r="BB128" s="79">
        <v>0.38</v>
      </c>
    </row>
    <row r="129" spans="53:54">
      <c r="BA129" s="79" t="s">
        <v>253</v>
      </c>
      <c r="BB129" s="79">
        <v>0</v>
      </c>
    </row>
    <row r="130" spans="53:54">
      <c r="BA130" s="79" t="s">
        <v>254</v>
      </c>
      <c r="BB130" s="79">
        <v>0.26315789473684209</v>
      </c>
    </row>
    <row r="131" spans="53:54">
      <c r="BA131" s="79" t="s">
        <v>255</v>
      </c>
      <c r="BB131" s="79">
        <v>0</v>
      </c>
    </row>
    <row r="132" spans="53:54">
      <c r="BA132" s="79" t="s">
        <v>256</v>
      </c>
      <c r="BB132" s="79">
        <v>0</v>
      </c>
    </row>
    <row r="133" spans="53:54">
      <c r="BA133" s="79" t="s">
        <v>257</v>
      </c>
      <c r="BB133" s="79">
        <v>0.29629629629629628</v>
      </c>
    </row>
    <row r="134" spans="53:54">
      <c r="BA134" s="79" t="s">
        <v>258</v>
      </c>
      <c r="BB134" s="79">
        <v>1</v>
      </c>
    </row>
    <row r="135" spans="53:54">
      <c r="BA135" s="79" t="s">
        <v>259</v>
      </c>
      <c r="BB135" s="79">
        <v>0</v>
      </c>
    </row>
    <row r="136" spans="53:54">
      <c r="BA136" s="79" t="s">
        <v>260</v>
      </c>
      <c r="BB136" s="79">
        <v>0</v>
      </c>
    </row>
    <row r="137" spans="53:54">
      <c r="BA137" s="79" t="s">
        <v>261</v>
      </c>
      <c r="BB137" s="79">
        <v>0</v>
      </c>
    </row>
    <row r="138" spans="53:54">
      <c r="BA138" s="79" t="s">
        <v>262</v>
      </c>
      <c r="BB138" s="79">
        <v>0</v>
      </c>
    </row>
    <row r="139" spans="53:54">
      <c r="BA139" s="79" t="s">
        <v>263</v>
      </c>
      <c r="BB139" s="79">
        <v>1</v>
      </c>
    </row>
    <row r="140" spans="53:54">
      <c r="BA140" s="79" t="s">
        <v>264</v>
      </c>
      <c r="BB140" s="79">
        <v>0.125</v>
      </c>
    </row>
    <row r="141" spans="53:54">
      <c r="BA141" s="79" t="s">
        <v>265</v>
      </c>
      <c r="BB141" s="79">
        <v>0</v>
      </c>
    </row>
    <row r="142" spans="53:54">
      <c r="BA142" s="79" t="s">
        <v>266</v>
      </c>
      <c r="BB142" s="79">
        <v>0.375</v>
      </c>
    </row>
    <row r="143" spans="53:54">
      <c r="BA143" s="79" t="s">
        <v>267</v>
      </c>
      <c r="BB143" s="79">
        <v>0</v>
      </c>
    </row>
    <row r="144" spans="53:54">
      <c r="BA144" s="79" t="s">
        <v>268</v>
      </c>
      <c r="BB144" s="79">
        <v>0</v>
      </c>
    </row>
    <row r="145" spans="53:54">
      <c r="BA145" s="79" t="s">
        <v>269</v>
      </c>
      <c r="BB145" s="79">
        <v>0.29166666666666669</v>
      </c>
    </row>
    <row r="146" spans="53:54">
      <c r="BA146" s="79" t="s">
        <v>270</v>
      </c>
      <c r="BB146" s="79">
        <v>0</v>
      </c>
    </row>
    <row r="147" spans="53:54">
      <c r="BA147" s="79" t="s">
        <v>271</v>
      </c>
      <c r="BB147" s="79">
        <v>0</v>
      </c>
    </row>
    <row r="148" spans="53:54">
      <c r="BA148" s="79" t="s">
        <v>272</v>
      </c>
      <c r="BB148" s="79">
        <v>0.25</v>
      </c>
    </row>
    <row r="149" spans="53:54">
      <c r="BA149" s="79" t="s">
        <v>273</v>
      </c>
      <c r="BB149" s="79">
        <v>0</v>
      </c>
    </row>
    <row r="150" spans="53:54">
      <c r="BA150" s="79" t="s">
        <v>274</v>
      </c>
      <c r="BB150" s="79">
        <v>0</v>
      </c>
    </row>
    <row r="151" spans="53:54">
      <c r="BA151" s="79" t="s">
        <v>275</v>
      </c>
      <c r="BB151" s="79">
        <v>8.3333333333333329E-2</v>
      </c>
    </row>
    <row r="152" spans="53:54">
      <c r="BA152" s="79" t="s">
        <v>276</v>
      </c>
      <c r="BB152" s="79">
        <v>0</v>
      </c>
    </row>
    <row r="153" spans="53:54">
      <c r="BA153" s="79" t="s">
        <v>277</v>
      </c>
      <c r="BB153" s="79">
        <v>0</v>
      </c>
    </row>
    <row r="154" spans="53:54">
      <c r="BA154" s="79" t="s">
        <v>278</v>
      </c>
      <c r="BB154" s="79">
        <v>0</v>
      </c>
    </row>
    <row r="155" spans="53:54">
      <c r="BA155" s="79" t="s">
        <v>279</v>
      </c>
      <c r="BB155" s="79">
        <v>0</v>
      </c>
    </row>
    <row r="156" spans="53:54">
      <c r="BA156" s="79" t="s">
        <v>280</v>
      </c>
      <c r="BB156" s="79">
        <v>0</v>
      </c>
    </row>
    <row r="157" spans="53:54">
      <c r="BA157" s="79" t="s">
        <v>281</v>
      </c>
      <c r="BB157" s="79">
        <v>0</v>
      </c>
    </row>
    <row r="158" spans="53:54">
      <c r="BA158" s="79" t="s">
        <v>282</v>
      </c>
      <c r="BB158" s="79">
        <v>0.875</v>
      </c>
    </row>
    <row r="159" spans="53:54">
      <c r="BA159" s="79" t="s">
        <v>283</v>
      </c>
      <c r="BB159" s="79">
        <v>0</v>
      </c>
    </row>
    <row r="160" spans="53:54">
      <c r="BA160" s="79" t="s">
        <v>284</v>
      </c>
      <c r="BB160" s="79">
        <v>0.625</v>
      </c>
    </row>
    <row r="161" spans="53:54">
      <c r="BA161" s="79" t="s">
        <v>285</v>
      </c>
      <c r="BB161" s="79">
        <v>0</v>
      </c>
    </row>
    <row r="162" spans="53:54">
      <c r="BA162" s="79" t="s">
        <v>286</v>
      </c>
      <c r="BB162" s="79">
        <v>0</v>
      </c>
    </row>
    <row r="163" spans="53:54">
      <c r="BA163" s="79" t="s">
        <v>287</v>
      </c>
      <c r="BB163" s="79">
        <v>0.70833333333333337</v>
      </c>
    </row>
    <row r="164" spans="53:54">
      <c r="BA164" s="79" t="s">
        <v>288</v>
      </c>
      <c r="BB164" s="79">
        <v>1</v>
      </c>
    </row>
    <row r="165" spans="53:54">
      <c r="BA165" s="79" t="s">
        <v>289</v>
      </c>
      <c r="BB165" s="79">
        <v>0</v>
      </c>
    </row>
    <row r="166" spans="53:54">
      <c r="BA166" s="79" t="s">
        <v>290</v>
      </c>
      <c r="BB166" s="79">
        <v>0.75</v>
      </c>
    </row>
    <row r="167" spans="53:54">
      <c r="BA167" s="79" t="s">
        <v>291</v>
      </c>
      <c r="BB167" s="79">
        <v>0</v>
      </c>
    </row>
    <row r="168" spans="53:54">
      <c r="BA168" s="79" t="s">
        <v>292</v>
      </c>
      <c r="BB168" s="79">
        <v>0</v>
      </c>
    </row>
    <row r="169" spans="53:54">
      <c r="BA169" s="79" t="s">
        <v>293</v>
      </c>
      <c r="BB169" s="79">
        <v>0.91666666666666663</v>
      </c>
    </row>
    <row r="170" spans="53:54">
      <c r="BA170" s="79" t="s">
        <v>294</v>
      </c>
      <c r="BB170" s="79" t="s">
        <v>18</v>
      </c>
    </row>
    <row r="171" spans="53:54">
      <c r="BA171" s="79" t="s">
        <v>295</v>
      </c>
      <c r="BB171" s="79" t="s">
        <v>18</v>
      </c>
    </row>
    <row r="172" spans="53:54">
      <c r="BA172" s="79" t="s">
        <v>296</v>
      </c>
      <c r="BB172" s="79" t="s">
        <v>18</v>
      </c>
    </row>
    <row r="173" spans="53:54">
      <c r="BA173" s="79" t="s">
        <v>297</v>
      </c>
      <c r="BB173" s="79" t="s">
        <v>18</v>
      </c>
    </row>
    <row r="174" spans="53:54">
      <c r="BA174" s="79" t="s">
        <v>298</v>
      </c>
      <c r="BB174" s="79" t="s">
        <v>18</v>
      </c>
    </row>
    <row r="175" spans="53:54">
      <c r="BA175" s="79" t="s">
        <v>299</v>
      </c>
      <c r="BB175" s="79" t="s">
        <v>18</v>
      </c>
    </row>
    <row r="176" spans="53:54">
      <c r="BA176" s="79" t="s">
        <v>300</v>
      </c>
      <c r="BB176" s="79" t="s">
        <v>18</v>
      </c>
    </row>
    <row r="177" spans="53:54">
      <c r="BA177" s="79" t="s">
        <v>301</v>
      </c>
      <c r="BB177" s="79" t="s">
        <v>18</v>
      </c>
    </row>
    <row r="178" spans="53:54">
      <c r="BA178" s="79" t="s">
        <v>302</v>
      </c>
      <c r="BB178" s="79" t="s">
        <v>18</v>
      </c>
    </row>
    <row r="179" spans="53:54">
      <c r="BA179" s="79" t="s">
        <v>303</v>
      </c>
      <c r="BB179" s="79" t="s">
        <v>18</v>
      </c>
    </row>
    <row r="180" spans="53:54">
      <c r="BA180" s="79" t="s">
        <v>304</v>
      </c>
      <c r="BB180" s="79" t="s">
        <v>18</v>
      </c>
    </row>
    <row r="181" spans="53:54">
      <c r="BA181" s="79" t="s">
        <v>305</v>
      </c>
      <c r="BB181" s="79" t="s">
        <v>18</v>
      </c>
    </row>
    <row r="182" spans="53:54">
      <c r="BA182" s="79" t="s">
        <v>306</v>
      </c>
      <c r="BB182" s="79">
        <v>0.90909090909090906</v>
      </c>
    </row>
    <row r="183" spans="53:54">
      <c r="BA183" s="79" t="s">
        <v>307</v>
      </c>
      <c r="BB183" s="79">
        <v>0.93548387096774188</v>
      </c>
    </row>
    <row r="184" spans="53:54">
      <c r="BA184" s="79" t="s">
        <v>308</v>
      </c>
      <c r="BB184" s="79">
        <v>1</v>
      </c>
    </row>
    <row r="185" spans="53:54">
      <c r="BA185" s="79" t="s">
        <v>309</v>
      </c>
      <c r="BB185" s="79">
        <v>0.90909090909090906</v>
      </c>
    </row>
    <row r="186" spans="53:54">
      <c r="BA186" s="79" t="s">
        <v>310</v>
      </c>
      <c r="BB186" s="79">
        <v>0.75</v>
      </c>
    </row>
    <row r="187" spans="53:54">
      <c r="BA187" s="79" t="s">
        <v>311</v>
      </c>
      <c r="BB187" s="79">
        <v>0.93406593406593408</v>
      </c>
    </row>
    <row r="188" spans="53:54">
      <c r="BA188" s="79" t="s">
        <v>312</v>
      </c>
      <c r="BB188" s="79">
        <v>0.84615384615384615</v>
      </c>
    </row>
    <row r="189" spans="53:54">
      <c r="BA189" s="79" t="s">
        <v>313</v>
      </c>
      <c r="BB189" s="79">
        <v>1</v>
      </c>
    </row>
    <row r="190" spans="53:54">
      <c r="BA190" s="79" t="s">
        <v>314</v>
      </c>
      <c r="BB190" s="79">
        <v>0.88888888888888884</v>
      </c>
    </row>
    <row r="191" spans="53:54">
      <c r="BA191" s="79" t="s">
        <v>315</v>
      </c>
      <c r="BB191" s="79">
        <v>0.94736842105263153</v>
      </c>
    </row>
    <row r="192" spans="53:54">
      <c r="BA192" s="79" t="s">
        <v>316</v>
      </c>
      <c r="BB192" s="79">
        <v>0.875</v>
      </c>
    </row>
    <row r="193" spans="53:54">
      <c r="BA193" s="79" t="s">
        <v>317</v>
      </c>
      <c r="BB193" s="79">
        <v>0.90909090909090906</v>
      </c>
    </row>
    <row r="194" spans="53:54">
      <c r="BA194" s="79" t="s">
        <v>318</v>
      </c>
      <c r="BB194" s="79">
        <v>0.87</v>
      </c>
    </row>
    <row r="195" spans="53:54">
      <c r="BA195" s="79" t="s">
        <v>319</v>
      </c>
      <c r="BB195" s="79">
        <v>0.81818181818181823</v>
      </c>
    </row>
    <row r="196" spans="53:54">
      <c r="BA196" s="79" t="s">
        <v>320</v>
      </c>
      <c r="BB196" s="79">
        <v>0.5</v>
      </c>
    </row>
    <row r="197" spans="53:54">
      <c r="BA197" s="79" t="s">
        <v>321</v>
      </c>
      <c r="BB197" s="79">
        <v>0.94117647058823528</v>
      </c>
    </row>
    <row r="198" spans="53:54">
      <c r="BA198" s="79" t="s">
        <v>322</v>
      </c>
      <c r="BB198" s="79">
        <v>1</v>
      </c>
    </row>
    <row r="199" spans="53:54">
      <c r="BA199" s="79" t="s">
        <v>323</v>
      </c>
      <c r="BB199" s="79">
        <v>0.78431372549019607</v>
      </c>
    </row>
    <row r="200" spans="53:54">
      <c r="BA200" s="79" t="s">
        <v>324</v>
      </c>
      <c r="BB200" s="79">
        <v>9.0909090909090912E-2</v>
      </c>
    </row>
    <row r="201" spans="53:54">
      <c r="BA201" s="79" t="s">
        <v>325</v>
      </c>
      <c r="BB201" s="79">
        <v>6.4516129032258063E-2</v>
      </c>
    </row>
    <row r="202" spans="53:54">
      <c r="BA202" s="79" t="s">
        <v>326</v>
      </c>
      <c r="BB202" s="79">
        <v>0</v>
      </c>
    </row>
    <row r="203" spans="53:54">
      <c r="BA203" s="79" t="s">
        <v>327</v>
      </c>
      <c r="BB203" s="79">
        <v>9.0909090909090912E-2</v>
      </c>
    </row>
    <row r="204" spans="53:54">
      <c r="BA204" s="79" t="s">
        <v>328</v>
      </c>
      <c r="BB204" s="79">
        <v>0.25</v>
      </c>
    </row>
    <row r="205" spans="53:54">
      <c r="BA205" s="79" t="s">
        <v>329</v>
      </c>
      <c r="BB205" s="79">
        <v>6.5934065934065936E-2</v>
      </c>
    </row>
    <row r="206" spans="53:54">
      <c r="BA206" s="79" t="s">
        <v>330</v>
      </c>
      <c r="BB206" s="79">
        <v>0.15384615384615385</v>
      </c>
    </row>
    <row r="207" spans="53:54">
      <c r="BA207" s="79" t="s">
        <v>331</v>
      </c>
      <c r="BB207" s="79">
        <v>0</v>
      </c>
    </row>
    <row r="208" spans="53:54">
      <c r="BA208" s="79" t="s">
        <v>332</v>
      </c>
      <c r="BB208" s="79">
        <v>0.1111111111111111</v>
      </c>
    </row>
    <row r="209" spans="53:54">
      <c r="BA209" s="79" t="s">
        <v>333</v>
      </c>
      <c r="BB209" s="79">
        <v>5.2631578947368418E-2</v>
      </c>
    </row>
    <row r="210" spans="53:54">
      <c r="BA210" s="79" t="s">
        <v>334</v>
      </c>
      <c r="BB210" s="79">
        <v>0.125</v>
      </c>
    </row>
    <row r="211" spans="53:54">
      <c r="BA211" s="79" t="s">
        <v>335</v>
      </c>
      <c r="BB211" s="79">
        <v>9.0909090909090912E-2</v>
      </c>
    </row>
    <row r="212" spans="53:54">
      <c r="BA212" s="79" t="s">
        <v>336</v>
      </c>
      <c r="BB212" s="79">
        <v>0.13</v>
      </c>
    </row>
    <row r="213" spans="53:54">
      <c r="BA213" s="79" t="s">
        <v>337</v>
      </c>
      <c r="BB213" s="79">
        <v>0.18181818181818182</v>
      </c>
    </row>
    <row r="214" spans="53:54">
      <c r="BA214" s="79" t="s">
        <v>338</v>
      </c>
      <c r="BB214" s="79">
        <v>0.5</v>
      </c>
    </row>
    <row r="215" spans="53:54">
      <c r="BA215" s="79" t="s">
        <v>339</v>
      </c>
      <c r="BB215" s="79">
        <v>5.8823529411764705E-2</v>
      </c>
    </row>
    <row r="216" spans="53:54">
      <c r="BA216" s="79" t="s">
        <v>340</v>
      </c>
      <c r="BB216" s="79">
        <v>0</v>
      </c>
    </row>
    <row r="217" spans="53:54">
      <c r="BA217" s="79" t="s">
        <v>341</v>
      </c>
      <c r="BB217" s="79">
        <v>0.21568627450980393</v>
      </c>
    </row>
    <row r="218" spans="53:54">
      <c r="BA218" s="79" t="s">
        <v>342</v>
      </c>
      <c r="BB218" s="79">
        <v>1</v>
      </c>
    </row>
    <row r="219" spans="53:54">
      <c r="BA219" s="79" t="s">
        <v>343</v>
      </c>
      <c r="BB219" s="79">
        <v>0.5</v>
      </c>
    </row>
    <row r="220" spans="53:54">
      <c r="BA220" s="79" t="s">
        <v>344</v>
      </c>
      <c r="BB220" s="79">
        <v>0.33333333333333331</v>
      </c>
    </row>
    <row r="221" spans="53:54">
      <c r="BA221" s="79" t="s">
        <v>345</v>
      </c>
      <c r="BB221" s="79">
        <v>1</v>
      </c>
    </row>
    <row r="222" spans="53:54">
      <c r="BA222" s="79" t="s">
        <v>346</v>
      </c>
      <c r="BB222" s="79">
        <v>0.66666666666666663</v>
      </c>
    </row>
    <row r="223" spans="53:54">
      <c r="BA223" s="79" t="s">
        <v>347</v>
      </c>
      <c r="BB223" s="79">
        <v>0.61538461538461542</v>
      </c>
    </row>
    <row r="224" spans="53:54">
      <c r="BA224" s="79" t="s">
        <v>348</v>
      </c>
      <c r="BB224" s="79">
        <v>0.33333333333333331</v>
      </c>
    </row>
    <row r="225" spans="53:54">
      <c r="BA225" s="79" t="s">
        <v>349</v>
      </c>
      <c r="BB225" s="79">
        <v>0.66666666666666663</v>
      </c>
    </row>
    <row r="226" spans="53:54">
      <c r="BA226" s="79" t="s">
        <v>350</v>
      </c>
      <c r="BB226" s="79">
        <v>0.3</v>
      </c>
    </row>
    <row r="227" spans="53:54">
      <c r="BA227" s="79" t="s">
        <v>351</v>
      </c>
      <c r="BB227" s="79">
        <v>0.3</v>
      </c>
    </row>
    <row r="228" spans="53:54">
      <c r="BA228" s="79" t="s">
        <v>352</v>
      </c>
      <c r="BB228" s="79">
        <v>1</v>
      </c>
    </row>
    <row r="229" spans="53:54">
      <c r="BA229" s="79" t="s">
        <v>353</v>
      </c>
      <c r="BB229" s="79">
        <v>0.39393939393939392</v>
      </c>
    </row>
    <row r="230" spans="53:54">
      <c r="BA230" s="79" t="s">
        <v>354</v>
      </c>
      <c r="BB230" s="79">
        <v>0.125</v>
      </c>
    </row>
    <row r="231" spans="53:54">
      <c r="BA231" s="79" t="s">
        <v>355</v>
      </c>
      <c r="BB231" s="79">
        <v>0.4</v>
      </c>
    </row>
    <row r="232" spans="53:54">
      <c r="BA232" s="79" t="s">
        <v>356</v>
      </c>
      <c r="BB232" s="79">
        <v>0.16666666666666666</v>
      </c>
    </row>
    <row r="233" spans="53:54">
      <c r="BA233" s="79" t="s">
        <v>357</v>
      </c>
      <c r="BB233" s="79">
        <v>0.15384615384615385</v>
      </c>
    </row>
    <row r="234" spans="53:54">
      <c r="BA234" s="79" t="s">
        <v>358</v>
      </c>
      <c r="BB234" s="79">
        <v>0</v>
      </c>
    </row>
    <row r="235" spans="53:54">
      <c r="BA235" s="79" t="s">
        <v>359</v>
      </c>
      <c r="BB235" s="79">
        <v>0.18421052631578946</v>
      </c>
    </row>
    <row r="236" spans="53:54">
      <c r="BA236" s="79" t="s">
        <v>360</v>
      </c>
      <c r="BB236" s="79">
        <v>0</v>
      </c>
    </row>
    <row r="237" spans="53:54">
      <c r="BA237" s="79" t="s">
        <v>361</v>
      </c>
      <c r="BB237" s="79">
        <v>0.5</v>
      </c>
    </row>
    <row r="238" spans="53:54">
      <c r="BA238" s="79" t="s">
        <v>362</v>
      </c>
      <c r="BB238" s="79">
        <v>0.66666666666666663</v>
      </c>
    </row>
    <row r="239" spans="53:54">
      <c r="BA239" s="79" t="s">
        <v>363</v>
      </c>
      <c r="BB239" s="79">
        <v>0</v>
      </c>
    </row>
    <row r="240" spans="53:54">
      <c r="BA240" s="79" t="s">
        <v>364</v>
      </c>
      <c r="BB240" s="79">
        <v>0.33333333333333331</v>
      </c>
    </row>
    <row r="241" spans="53:54">
      <c r="BA241" s="79" t="s">
        <v>365</v>
      </c>
      <c r="BB241" s="79">
        <v>0.38461538461538464</v>
      </c>
    </row>
    <row r="242" spans="53:54">
      <c r="BA242" s="79" t="s">
        <v>366</v>
      </c>
      <c r="BB242" s="79">
        <v>0.66666666666666663</v>
      </c>
    </row>
    <row r="243" spans="53:54">
      <c r="BA243" s="79" t="s">
        <v>367</v>
      </c>
      <c r="BB243" s="79">
        <v>0.33333333333333331</v>
      </c>
    </row>
    <row r="244" spans="53:54">
      <c r="BA244" s="79" t="s">
        <v>368</v>
      </c>
      <c r="BB244" s="79">
        <v>0.7</v>
      </c>
    </row>
    <row r="245" spans="53:54">
      <c r="BA245" s="79" t="s">
        <v>369</v>
      </c>
      <c r="BB245" s="79">
        <v>0.7</v>
      </c>
    </row>
    <row r="246" spans="53:54">
      <c r="BA246" s="79" t="s">
        <v>370</v>
      </c>
      <c r="BB246" s="79">
        <v>0</v>
      </c>
    </row>
    <row r="247" spans="53:54">
      <c r="BA247" s="79" t="s">
        <v>371</v>
      </c>
      <c r="BB247" s="79">
        <v>0.60606060606060608</v>
      </c>
    </row>
    <row r="248" spans="53:54">
      <c r="BA248" s="79" t="s">
        <v>372</v>
      </c>
      <c r="BB248" s="79">
        <v>0.875</v>
      </c>
    </row>
    <row r="249" spans="53:54">
      <c r="BA249" s="79" t="s">
        <v>373</v>
      </c>
      <c r="BB249" s="79">
        <v>0.6</v>
      </c>
    </row>
    <row r="250" spans="53:54">
      <c r="BA250" s="79" t="s">
        <v>374</v>
      </c>
      <c r="BB250" s="79">
        <v>0.83333333333333337</v>
      </c>
    </row>
    <row r="251" spans="53:54">
      <c r="BA251" s="79" t="s">
        <v>375</v>
      </c>
      <c r="BB251" s="79">
        <v>0.84615384615384615</v>
      </c>
    </row>
    <row r="252" spans="53:54">
      <c r="BA252" s="79" t="s">
        <v>376</v>
      </c>
      <c r="BB252" s="79">
        <v>0</v>
      </c>
    </row>
    <row r="253" spans="53:54">
      <c r="BA253" s="79" t="s">
        <v>377</v>
      </c>
      <c r="BB253" s="79">
        <v>0.81578947368421051</v>
      </c>
    </row>
    <row r="254" spans="53:54">
      <c r="BA254" s="79" t="s">
        <v>378</v>
      </c>
      <c r="BB254" s="79" t="s">
        <v>18</v>
      </c>
    </row>
    <row r="255" spans="53:54">
      <c r="BA255" s="79" t="s">
        <v>379</v>
      </c>
      <c r="BB255" s="79" t="s">
        <v>18</v>
      </c>
    </row>
    <row r="256" spans="53:54">
      <c r="BA256" s="79" t="s">
        <v>380</v>
      </c>
      <c r="BB256" s="79" t="s">
        <v>18</v>
      </c>
    </row>
    <row r="257" spans="53:54">
      <c r="BA257" s="79" t="s">
        <v>381</v>
      </c>
      <c r="BB257" s="79" t="s">
        <v>18</v>
      </c>
    </row>
    <row r="258" spans="53:54">
      <c r="BA258" s="79" t="s">
        <v>382</v>
      </c>
      <c r="BB258" s="79" t="s">
        <v>18</v>
      </c>
    </row>
    <row r="259" spans="53:54">
      <c r="BA259" s="79" t="s">
        <v>383</v>
      </c>
      <c r="BB259" s="79" t="s">
        <v>18</v>
      </c>
    </row>
    <row r="260" spans="53:54">
      <c r="BA260" s="79" t="s">
        <v>384</v>
      </c>
      <c r="BB260" s="79" t="s">
        <v>18</v>
      </c>
    </row>
    <row r="261" spans="53:54">
      <c r="BA261" s="79" t="s">
        <v>385</v>
      </c>
      <c r="BB261" s="79" t="s">
        <v>18</v>
      </c>
    </row>
    <row r="262" spans="53:54">
      <c r="BA262" s="79" t="s">
        <v>386</v>
      </c>
      <c r="BB262" s="79" t="s">
        <v>18</v>
      </c>
    </row>
    <row r="263" spans="53:54">
      <c r="BA263" s="79" t="s">
        <v>387</v>
      </c>
      <c r="BB263" s="79" t="s">
        <v>18</v>
      </c>
    </row>
    <row r="264" spans="53:54">
      <c r="BA264" s="79" t="s">
        <v>388</v>
      </c>
      <c r="BB264" s="79" t="s">
        <v>18</v>
      </c>
    </row>
    <row r="265" spans="53:54">
      <c r="BA265" s="79" t="s">
        <v>389</v>
      </c>
      <c r="BB265" s="79" t="s">
        <v>18</v>
      </c>
    </row>
    <row r="266" spans="53:54">
      <c r="BA266" s="79" t="s">
        <v>390</v>
      </c>
      <c r="BB266" s="79">
        <v>0.87735849056603776</v>
      </c>
    </row>
    <row r="267" spans="53:54">
      <c r="BA267" s="79" t="s">
        <v>391</v>
      </c>
      <c r="BB267" s="79">
        <v>0.92753623188405798</v>
      </c>
    </row>
    <row r="268" spans="53:54">
      <c r="BA268" s="79" t="s">
        <v>392</v>
      </c>
      <c r="BB268" s="79">
        <v>0.8</v>
      </c>
    </row>
    <row r="269" spans="53:54">
      <c r="BA269" s="79" t="s">
        <v>393</v>
      </c>
      <c r="BB269" s="79">
        <v>0.77777777777777779</v>
      </c>
    </row>
    <row r="270" spans="53:54">
      <c r="BA270" s="79" t="s">
        <v>394</v>
      </c>
      <c r="BB270" s="79">
        <v>0.75</v>
      </c>
    </row>
    <row r="271" spans="53:54">
      <c r="BA271" s="79" t="s">
        <v>395</v>
      </c>
      <c r="BB271" s="79">
        <v>0.88383838383838387</v>
      </c>
    </row>
    <row r="272" spans="53:54">
      <c r="BA272" s="79" t="s">
        <v>396</v>
      </c>
      <c r="BB272" s="79">
        <v>0.84848484848484851</v>
      </c>
    </row>
    <row r="273" spans="53:54">
      <c r="BA273" s="79" t="s">
        <v>397</v>
      </c>
      <c r="BB273" s="79">
        <v>0.72</v>
      </c>
    </row>
    <row r="274" spans="53:54">
      <c r="BA274" s="79" t="s">
        <v>398</v>
      </c>
      <c r="BB274" s="79">
        <v>0.83333333333333337</v>
      </c>
    </row>
    <row r="275" spans="53:54">
      <c r="BA275" s="79" t="s">
        <v>399</v>
      </c>
      <c r="BB275" s="79">
        <v>0.68181818181818177</v>
      </c>
    </row>
    <row r="276" spans="53:54">
      <c r="BA276" s="79" t="s">
        <v>400</v>
      </c>
      <c r="BB276" s="79">
        <v>1</v>
      </c>
    </row>
    <row r="277" spans="53:54">
      <c r="BA277" s="79" t="s">
        <v>401</v>
      </c>
      <c r="BB277" s="79">
        <v>0.77011494252873558</v>
      </c>
    </row>
    <row r="278" spans="53:54">
      <c r="BA278" s="79" t="s">
        <v>402</v>
      </c>
      <c r="BB278" s="79">
        <v>0.6470588235294118</v>
      </c>
    </row>
    <row r="279" spans="53:54">
      <c r="BA279" s="79" t="s">
        <v>403</v>
      </c>
      <c r="BB279" s="79">
        <v>0.68421052631578949</v>
      </c>
    </row>
    <row r="280" spans="53:54">
      <c r="BA280" s="79" t="s">
        <v>404</v>
      </c>
      <c r="BB280" s="79">
        <v>0.5</v>
      </c>
    </row>
    <row r="281" spans="53:54">
      <c r="BA281" s="79" t="s">
        <v>405</v>
      </c>
      <c r="BB281" s="79">
        <v>1</v>
      </c>
    </row>
    <row r="282" spans="53:54">
      <c r="BA282" s="79" t="s">
        <v>406</v>
      </c>
      <c r="BB282" s="79">
        <v>1</v>
      </c>
    </row>
    <row r="283" spans="53:54">
      <c r="BA283" s="79" t="s">
        <v>407</v>
      </c>
      <c r="BB283" s="79">
        <v>0.6875</v>
      </c>
    </row>
    <row r="284" spans="53:54">
      <c r="BA284" s="79" t="s">
        <v>408</v>
      </c>
      <c r="BB284" s="79">
        <v>0.12264150943396226</v>
      </c>
    </row>
    <row r="285" spans="53:54">
      <c r="BA285" s="79" t="s">
        <v>409</v>
      </c>
      <c r="BB285" s="79">
        <v>7.2463768115942032E-2</v>
      </c>
    </row>
    <row r="286" spans="53:54">
      <c r="BA286" s="79" t="s">
        <v>410</v>
      </c>
      <c r="BB286" s="79">
        <v>0.2</v>
      </c>
    </row>
    <row r="287" spans="53:54">
      <c r="BA287" s="79" t="s">
        <v>411</v>
      </c>
      <c r="BB287" s="79">
        <v>0.22222222222222221</v>
      </c>
    </row>
    <row r="288" spans="53:54">
      <c r="BA288" s="79" t="s">
        <v>412</v>
      </c>
      <c r="BB288" s="79">
        <v>0.25</v>
      </c>
    </row>
    <row r="289" spans="53:54">
      <c r="BA289" s="79" t="s">
        <v>413</v>
      </c>
      <c r="BB289" s="79">
        <v>0.11616161616161616</v>
      </c>
    </row>
    <row r="290" spans="53:54">
      <c r="BA290" s="79" t="s">
        <v>414</v>
      </c>
      <c r="BB290" s="79">
        <v>0.15151515151515152</v>
      </c>
    </row>
    <row r="291" spans="53:54">
      <c r="BA291" s="79" t="s">
        <v>415</v>
      </c>
      <c r="BB291" s="79">
        <v>0.28000000000000003</v>
      </c>
    </row>
    <row r="292" spans="53:54">
      <c r="BA292" s="79" t="s">
        <v>416</v>
      </c>
      <c r="BB292" s="79">
        <v>0.16666666666666666</v>
      </c>
    </row>
    <row r="293" spans="53:54">
      <c r="BA293" s="79" t="s">
        <v>417</v>
      </c>
      <c r="BB293" s="79">
        <v>0.31818181818181818</v>
      </c>
    </row>
    <row r="294" spans="53:54">
      <c r="BA294" s="79" t="s">
        <v>418</v>
      </c>
      <c r="BB294" s="79">
        <v>0</v>
      </c>
    </row>
    <row r="295" spans="53:54">
      <c r="BA295" s="79" t="s">
        <v>419</v>
      </c>
      <c r="BB295" s="79">
        <v>0.22988505747126436</v>
      </c>
    </row>
    <row r="296" spans="53:54">
      <c r="BA296" s="79" t="s">
        <v>420</v>
      </c>
      <c r="BB296" s="79">
        <v>0.35294117647058826</v>
      </c>
    </row>
    <row r="297" spans="53:54">
      <c r="BA297" s="79" t="s">
        <v>421</v>
      </c>
      <c r="BB297" s="79">
        <v>0.31578947368421051</v>
      </c>
    </row>
    <row r="298" spans="53:54">
      <c r="BA298" s="79" t="s">
        <v>422</v>
      </c>
      <c r="BB298" s="79">
        <v>0.5</v>
      </c>
    </row>
    <row r="299" spans="53:54">
      <c r="BA299" s="79" t="s">
        <v>423</v>
      </c>
      <c r="BB299" s="79">
        <v>0</v>
      </c>
    </row>
    <row r="300" spans="53:54">
      <c r="BA300" s="79" t="s">
        <v>424</v>
      </c>
      <c r="BB300" s="79">
        <v>0</v>
      </c>
    </row>
    <row r="301" spans="53:54">
      <c r="BA301" s="79" t="s">
        <v>425</v>
      </c>
      <c r="BB301" s="79">
        <v>0.3125</v>
      </c>
    </row>
    <row r="302" spans="53:54">
      <c r="BA302" s="79" t="s">
        <v>426</v>
      </c>
      <c r="BB302" s="79">
        <v>0.5</v>
      </c>
    </row>
    <row r="303" spans="53:54">
      <c r="BA303" s="79" t="s">
        <v>427</v>
      </c>
      <c r="BB303" s="79">
        <v>0.625</v>
      </c>
    </row>
    <row r="304" spans="53:54">
      <c r="BA304" s="79" t="s">
        <v>428</v>
      </c>
      <c r="BB304" s="79">
        <v>1</v>
      </c>
    </row>
    <row r="305" spans="53:54">
      <c r="BA305" s="79" t="s">
        <v>429</v>
      </c>
      <c r="BB305" s="79">
        <v>0.5</v>
      </c>
    </row>
    <row r="306" spans="53:54">
      <c r="BA306" s="79" t="s">
        <v>430</v>
      </c>
      <c r="BB306" s="79">
        <v>0</v>
      </c>
    </row>
    <row r="307" spans="53:54">
      <c r="BA307" s="79" t="s">
        <v>431</v>
      </c>
      <c r="BB307" s="79">
        <v>0.5714285714285714</v>
      </c>
    </row>
    <row r="308" spans="53:54">
      <c r="BA308" s="79" t="s">
        <v>432</v>
      </c>
      <c r="BB308" s="79">
        <v>0.33333333333333331</v>
      </c>
    </row>
    <row r="309" spans="53:54">
      <c r="BA309" s="79" t="s">
        <v>433</v>
      </c>
      <c r="BB309" s="79">
        <v>0.26923076923076922</v>
      </c>
    </row>
    <row r="310" spans="53:54">
      <c r="BA310" s="79" t="s">
        <v>434</v>
      </c>
      <c r="BB310" s="79">
        <v>0.66666666666666663</v>
      </c>
    </row>
    <row r="311" spans="53:54">
      <c r="BA311" s="79" t="s">
        <v>435</v>
      </c>
      <c r="BB311" s="79">
        <v>0.72727272727272729</v>
      </c>
    </row>
    <row r="312" spans="53:54">
      <c r="BA312" s="79" t="s">
        <v>436</v>
      </c>
      <c r="BB312" s="79">
        <v>0</v>
      </c>
    </row>
    <row r="313" spans="53:54">
      <c r="BA313" s="79" t="s">
        <v>437</v>
      </c>
      <c r="BB313" s="79">
        <v>0.46031746031746029</v>
      </c>
    </row>
    <row r="314" spans="53:54">
      <c r="BA314" s="79" t="s">
        <v>438</v>
      </c>
      <c r="BB314" s="79">
        <v>0</v>
      </c>
    </row>
    <row r="315" spans="53:54">
      <c r="BA315" s="79" t="s">
        <v>439</v>
      </c>
      <c r="BB315" s="79">
        <v>0.33333333333333331</v>
      </c>
    </row>
    <row r="316" spans="53:54">
      <c r="BA316" s="79" t="s">
        <v>440</v>
      </c>
      <c r="BB316" s="79">
        <v>0</v>
      </c>
    </row>
    <row r="317" spans="53:54">
      <c r="BA317" s="79" t="s">
        <v>441</v>
      </c>
      <c r="BB317" s="79">
        <v>0</v>
      </c>
    </row>
    <row r="318" spans="53:54">
      <c r="BA318" s="79" t="s">
        <v>442</v>
      </c>
      <c r="BB318" s="79">
        <v>0</v>
      </c>
    </row>
    <row r="319" spans="53:54">
      <c r="BA319" s="79" t="s">
        <v>443</v>
      </c>
      <c r="BB319" s="79">
        <v>0.2</v>
      </c>
    </row>
    <row r="320" spans="53:54">
      <c r="BA320" s="79" t="s">
        <v>444</v>
      </c>
      <c r="BB320" s="79">
        <v>0.5</v>
      </c>
    </row>
    <row r="321" spans="53:54">
      <c r="BA321" s="79" t="s">
        <v>445</v>
      </c>
      <c r="BB321" s="79">
        <v>0.375</v>
      </c>
    </row>
    <row r="322" spans="53:54">
      <c r="BA322" s="79" t="s">
        <v>446</v>
      </c>
      <c r="BB322" s="79">
        <v>0</v>
      </c>
    </row>
    <row r="323" spans="53:54">
      <c r="BA323" s="79" t="s">
        <v>447</v>
      </c>
      <c r="BB323" s="79">
        <v>0.5</v>
      </c>
    </row>
    <row r="324" spans="53:54">
      <c r="BA324" s="79" t="s">
        <v>448</v>
      </c>
      <c r="BB324" s="79">
        <v>0</v>
      </c>
    </row>
    <row r="325" spans="53:54">
      <c r="BA325" s="79" t="s">
        <v>449</v>
      </c>
      <c r="BB325" s="79">
        <v>0.42857142857142855</v>
      </c>
    </row>
    <row r="326" spans="53:54">
      <c r="BA326" s="79" t="s">
        <v>450</v>
      </c>
      <c r="BB326" s="79">
        <v>0.66666666666666663</v>
      </c>
    </row>
    <row r="327" spans="53:54">
      <c r="BA327" s="79" t="s">
        <v>451</v>
      </c>
      <c r="BB327" s="79">
        <v>0.73076923076923073</v>
      </c>
    </row>
    <row r="328" spans="53:54">
      <c r="BA328" s="79" t="s">
        <v>452</v>
      </c>
      <c r="BB328" s="79">
        <v>0.33333333333333331</v>
      </c>
    </row>
    <row r="329" spans="53:54">
      <c r="BA329" s="79" t="s">
        <v>453</v>
      </c>
      <c r="BB329" s="79">
        <v>0.27272727272727271</v>
      </c>
    </row>
    <row r="330" spans="53:54">
      <c r="BA330" s="79" t="s">
        <v>454</v>
      </c>
      <c r="BB330" s="79">
        <v>0</v>
      </c>
    </row>
    <row r="331" spans="53:54">
      <c r="BA331" s="79" t="s">
        <v>455</v>
      </c>
      <c r="BB331" s="79">
        <v>0.53968253968253965</v>
      </c>
    </row>
    <row r="332" spans="53:54">
      <c r="BA332" s="79" t="s">
        <v>456</v>
      </c>
      <c r="BB332" s="79">
        <v>1</v>
      </c>
    </row>
    <row r="333" spans="53:54">
      <c r="BA333" s="79" t="s">
        <v>457</v>
      </c>
      <c r="BB333" s="79">
        <v>0.66666666666666663</v>
      </c>
    </row>
    <row r="334" spans="53:54">
      <c r="BA334" s="79" t="s">
        <v>458</v>
      </c>
      <c r="BB334" s="79">
        <v>0</v>
      </c>
    </row>
    <row r="335" spans="53:54">
      <c r="BA335" s="79" t="s">
        <v>459</v>
      </c>
      <c r="BB335" s="79">
        <v>1</v>
      </c>
    </row>
    <row r="336" spans="53:54">
      <c r="BA336" s="79" t="s">
        <v>460</v>
      </c>
      <c r="BB336" s="79">
        <v>0</v>
      </c>
    </row>
    <row r="337" spans="53:54">
      <c r="BA337" s="79" t="s">
        <v>461</v>
      </c>
      <c r="BB337" s="79">
        <v>0.8</v>
      </c>
    </row>
    <row r="338" spans="53:54">
      <c r="BA338" s="79" t="s">
        <v>462</v>
      </c>
      <c r="BB338" s="79" t="s">
        <v>18</v>
      </c>
    </row>
    <row r="339" spans="53:54">
      <c r="BA339" s="79" t="s">
        <v>463</v>
      </c>
      <c r="BB339" s="79" t="s">
        <v>18</v>
      </c>
    </row>
    <row r="340" spans="53:54">
      <c r="BA340" s="79" t="s">
        <v>464</v>
      </c>
      <c r="BB340" s="79" t="s">
        <v>18</v>
      </c>
    </row>
    <row r="341" spans="53:54">
      <c r="BA341" s="79" t="s">
        <v>465</v>
      </c>
      <c r="BB341" s="79" t="s">
        <v>18</v>
      </c>
    </row>
    <row r="342" spans="53:54">
      <c r="BA342" s="79" t="s">
        <v>466</v>
      </c>
      <c r="BB342" s="79" t="s">
        <v>18</v>
      </c>
    </row>
    <row r="343" spans="53:54">
      <c r="BA343" s="79" t="s">
        <v>467</v>
      </c>
      <c r="BB343" s="79" t="s">
        <v>18</v>
      </c>
    </row>
    <row r="344" spans="53:54">
      <c r="BA344" s="79" t="s">
        <v>468</v>
      </c>
      <c r="BB344" s="79" t="s">
        <v>18</v>
      </c>
    </row>
    <row r="345" spans="53:54">
      <c r="BA345" s="79" t="s">
        <v>469</v>
      </c>
      <c r="BB345" s="79" t="s">
        <v>18</v>
      </c>
    </row>
    <row r="346" spans="53:54">
      <c r="BA346" s="79" t="s">
        <v>470</v>
      </c>
      <c r="BB346" s="79" t="s">
        <v>18</v>
      </c>
    </row>
    <row r="347" spans="53:54">
      <c r="BA347" s="79" t="s">
        <v>471</v>
      </c>
      <c r="BB347" s="79" t="s">
        <v>18</v>
      </c>
    </row>
    <row r="348" spans="53:54">
      <c r="BA348" s="79" t="s">
        <v>472</v>
      </c>
      <c r="BB348" s="79" t="s">
        <v>18</v>
      </c>
    </row>
    <row r="349" spans="53:54">
      <c r="BA349" s="79" t="s">
        <v>473</v>
      </c>
      <c r="BB349" s="79" t="s">
        <v>18</v>
      </c>
    </row>
    <row r="350" spans="53:54">
      <c r="BA350" s="79" t="s">
        <v>474</v>
      </c>
      <c r="BB350" s="79">
        <v>0.8366336633663366</v>
      </c>
    </row>
    <row r="351" spans="53:54">
      <c r="BA351" s="79" t="s">
        <v>475</v>
      </c>
      <c r="BB351" s="79">
        <v>0.85804416403785488</v>
      </c>
    </row>
    <row r="352" spans="53:54">
      <c r="BA352" s="79" t="s">
        <v>476</v>
      </c>
      <c r="BB352" s="79">
        <v>0.85492227979274615</v>
      </c>
    </row>
    <row r="353" spans="53:54">
      <c r="BA353" s="79" t="s">
        <v>477</v>
      </c>
      <c r="BB353" s="79">
        <v>0.85</v>
      </c>
    </row>
    <row r="354" spans="53:54">
      <c r="BA354" s="79" t="s">
        <v>478</v>
      </c>
      <c r="BB354" s="79">
        <v>0.88034188034188032</v>
      </c>
    </row>
    <row r="355" spans="53:54">
      <c r="BA355" s="79" t="s">
        <v>479</v>
      </c>
      <c r="BB355" s="79">
        <v>0.85472370766488415</v>
      </c>
    </row>
    <row r="356" spans="53:54">
      <c r="BA356" s="79" t="s">
        <v>480</v>
      </c>
      <c r="BB356" s="79">
        <v>0.7407407407407407</v>
      </c>
    </row>
    <row r="357" spans="53:54">
      <c r="BA357" s="79" t="s">
        <v>481</v>
      </c>
      <c r="BB357" s="79">
        <v>0.71657754010695185</v>
      </c>
    </row>
    <row r="358" spans="53:54">
      <c r="BA358" s="79" t="s">
        <v>482</v>
      </c>
      <c r="BB358" s="79">
        <v>0.703125</v>
      </c>
    </row>
    <row r="359" spans="53:54">
      <c r="BA359" s="79" t="s">
        <v>483</v>
      </c>
      <c r="BB359" s="79">
        <v>0.66249999999999998</v>
      </c>
    </row>
    <row r="360" spans="53:54">
      <c r="BA360" s="79" t="s">
        <v>484</v>
      </c>
      <c r="BB360" s="79">
        <v>0.7303370786516854</v>
      </c>
    </row>
    <row r="361" spans="53:54">
      <c r="BA361" s="79" t="s">
        <v>485</v>
      </c>
      <c r="BB361" s="79">
        <v>0.71248568155784653</v>
      </c>
    </row>
    <row r="362" spans="53:54">
      <c r="BA362" s="79" t="s">
        <v>486</v>
      </c>
      <c r="BB362" s="79">
        <v>0.5625</v>
      </c>
    </row>
    <row r="363" spans="53:54">
      <c r="BA363" s="79" t="s">
        <v>487</v>
      </c>
      <c r="BB363" s="79">
        <v>0.55080213903743314</v>
      </c>
    </row>
    <row r="364" spans="53:54">
      <c r="BA364" s="79" t="s">
        <v>488</v>
      </c>
      <c r="BB364" s="79">
        <v>0.61188811188811187</v>
      </c>
    </row>
    <row r="365" spans="53:54">
      <c r="BA365" s="79" t="s">
        <v>489</v>
      </c>
      <c r="BB365" s="79">
        <v>0.59615384615384615</v>
      </c>
    </row>
    <row r="366" spans="53:54">
      <c r="BA366" s="79" t="s">
        <v>490</v>
      </c>
      <c r="BB366" s="79">
        <v>0.63934426229508201</v>
      </c>
    </row>
    <row r="367" spans="53:54">
      <c r="BA367" s="79" t="s">
        <v>491</v>
      </c>
      <c r="BB367" s="79">
        <v>0.59353970390309552</v>
      </c>
    </row>
    <row r="368" spans="53:54">
      <c r="BA368" s="79" t="s">
        <v>492</v>
      </c>
      <c r="BB368" s="79">
        <v>0.16336633663366337</v>
      </c>
    </row>
    <row r="369" spans="53:54">
      <c r="BA369" s="79" t="s">
        <v>493</v>
      </c>
      <c r="BB369" s="79">
        <v>0.14195583596214512</v>
      </c>
    </row>
    <row r="370" spans="53:54">
      <c r="BA370" s="79" t="s">
        <v>494</v>
      </c>
      <c r="BB370" s="79">
        <v>0.14507772020725387</v>
      </c>
    </row>
    <row r="371" spans="53:54">
      <c r="BA371" s="79" t="s">
        <v>495</v>
      </c>
      <c r="BB371" s="79">
        <v>0.15</v>
      </c>
    </row>
    <row r="372" spans="53:54">
      <c r="BA372" s="79" t="s">
        <v>496</v>
      </c>
      <c r="BB372" s="79">
        <v>0.11965811965811966</v>
      </c>
    </row>
    <row r="373" spans="53:54">
      <c r="BA373" s="79" t="s">
        <v>497</v>
      </c>
      <c r="BB373" s="79">
        <v>0.14527629233511585</v>
      </c>
    </row>
    <row r="374" spans="53:54">
      <c r="BA374" s="79" t="s">
        <v>498</v>
      </c>
      <c r="BB374" s="79">
        <v>0.25925925925925924</v>
      </c>
    </row>
    <row r="375" spans="53:54">
      <c r="BA375" s="79" t="s">
        <v>499</v>
      </c>
      <c r="BB375" s="79">
        <v>0.28342245989304815</v>
      </c>
    </row>
    <row r="376" spans="53:54">
      <c r="BA376" s="79" t="s">
        <v>500</v>
      </c>
      <c r="BB376" s="79">
        <v>0.296875</v>
      </c>
    </row>
    <row r="377" spans="53:54">
      <c r="BA377" s="79" t="s">
        <v>501</v>
      </c>
      <c r="BB377" s="79">
        <v>0.33750000000000002</v>
      </c>
    </row>
    <row r="378" spans="53:54">
      <c r="BA378" s="79" t="s">
        <v>502</v>
      </c>
      <c r="BB378" s="79">
        <v>0.2696629213483146</v>
      </c>
    </row>
    <row r="379" spans="53:54">
      <c r="BA379" s="79" t="s">
        <v>503</v>
      </c>
      <c r="BB379" s="79">
        <v>0.28751431844215347</v>
      </c>
    </row>
    <row r="380" spans="53:54">
      <c r="BA380" s="79" t="s">
        <v>504</v>
      </c>
      <c r="BB380" s="79">
        <v>0.4375</v>
      </c>
    </row>
    <row r="381" spans="53:54">
      <c r="BA381" s="79" t="s">
        <v>505</v>
      </c>
      <c r="BB381" s="79">
        <v>0.44919786096256686</v>
      </c>
    </row>
    <row r="382" spans="53:54">
      <c r="BA382" s="79" t="s">
        <v>506</v>
      </c>
      <c r="BB382" s="79">
        <v>0.38811188811188813</v>
      </c>
    </row>
    <row r="383" spans="53:54">
      <c r="BA383" s="79" t="s">
        <v>507</v>
      </c>
      <c r="BB383" s="79">
        <v>0.40384615384615385</v>
      </c>
    </row>
    <row r="384" spans="53:54">
      <c r="BA384" s="79" t="s">
        <v>508</v>
      </c>
      <c r="BB384" s="79">
        <v>0.36065573770491804</v>
      </c>
    </row>
    <row r="385" spans="53:54">
      <c r="BA385" s="79" t="s">
        <v>509</v>
      </c>
      <c r="BB385" s="79">
        <v>0.40646029609690443</v>
      </c>
    </row>
    <row r="386" spans="53:54">
      <c r="BA386" s="79" t="s">
        <v>510</v>
      </c>
      <c r="BB386" s="79">
        <v>0.44444444444444442</v>
      </c>
    </row>
    <row r="387" spans="53:54">
      <c r="BA387" s="79" t="s">
        <v>511</v>
      </c>
      <c r="BB387" s="79">
        <v>0.51923076923076927</v>
      </c>
    </row>
    <row r="388" spans="53:54">
      <c r="BA388" s="79" t="s">
        <v>512</v>
      </c>
      <c r="BB388" s="79">
        <v>0.46296296296296297</v>
      </c>
    </row>
    <row r="389" spans="53:54">
      <c r="BA389" s="79" t="s">
        <v>513</v>
      </c>
      <c r="BB389" s="79">
        <v>0.36363636363636365</v>
      </c>
    </row>
    <row r="390" spans="53:54">
      <c r="BA390" s="79" t="s">
        <v>514</v>
      </c>
      <c r="BB390" s="79">
        <v>0.58333333333333337</v>
      </c>
    </row>
    <row r="391" spans="53:54">
      <c r="BA391" s="79" t="s">
        <v>515</v>
      </c>
      <c r="BB391" s="79">
        <v>0.49444444444444446</v>
      </c>
    </row>
    <row r="392" spans="53:54">
      <c r="BA392" s="79" t="s">
        <v>516</v>
      </c>
      <c r="BB392" s="79">
        <v>0.28767123287671231</v>
      </c>
    </row>
    <row r="393" spans="53:54">
      <c r="BA393" s="79" t="s">
        <v>517</v>
      </c>
      <c r="BB393" s="79">
        <v>0.28758169934640521</v>
      </c>
    </row>
    <row r="394" spans="53:54">
      <c r="BA394" s="79" t="s">
        <v>518</v>
      </c>
      <c r="BB394" s="79">
        <v>0.40692640692640691</v>
      </c>
    </row>
    <row r="395" spans="53:54">
      <c r="BA395" s="79" t="s">
        <v>519</v>
      </c>
      <c r="BB395" s="79">
        <v>0.29166666666666669</v>
      </c>
    </row>
    <row r="396" spans="53:54">
      <c r="BA396" s="79" t="s">
        <v>520</v>
      </c>
      <c r="BB396" s="79">
        <v>0.52488687782805432</v>
      </c>
    </row>
    <row r="397" spans="53:54">
      <c r="BA397" s="79" t="s">
        <v>521</v>
      </c>
      <c r="BB397" s="79">
        <v>0.39807162534435264</v>
      </c>
    </row>
    <row r="398" spans="53:54">
      <c r="BA398" s="79" t="s">
        <v>522</v>
      </c>
      <c r="BB398" s="79">
        <v>0.21052631578947367</v>
      </c>
    </row>
    <row r="399" spans="53:54">
      <c r="BA399" s="79" t="s">
        <v>523</v>
      </c>
      <c r="BB399" s="79">
        <v>0.34146341463414637</v>
      </c>
    </row>
    <row r="400" spans="53:54">
      <c r="BA400" s="79" t="s">
        <v>524</v>
      </c>
      <c r="BB400" s="79">
        <v>0.27516778523489932</v>
      </c>
    </row>
    <row r="401" spans="53:54">
      <c r="BA401" s="79" t="s">
        <v>525</v>
      </c>
      <c r="BB401" s="79">
        <v>0.16129032258064516</v>
      </c>
    </row>
    <row r="402" spans="53:54">
      <c r="BA402" s="79" t="s">
        <v>526</v>
      </c>
      <c r="BB402" s="79">
        <v>0.48305084745762711</v>
      </c>
    </row>
    <row r="403" spans="53:54">
      <c r="BA403" s="79" t="s">
        <v>527</v>
      </c>
      <c r="BB403" s="79">
        <v>0.37394957983193278</v>
      </c>
    </row>
    <row r="404" spans="53:54">
      <c r="BA404" s="79" t="s">
        <v>528</v>
      </c>
      <c r="BB404" s="79">
        <v>0.55555555555555558</v>
      </c>
    </row>
    <row r="405" spans="53:54">
      <c r="BA405" s="79" t="s">
        <v>529</v>
      </c>
      <c r="BB405" s="79">
        <v>0.48076923076923078</v>
      </c>
    </row>
    <row r="406" spans="53:54">
      <c r="BA406" s="79" t="s">
        <v>530</v>
      </c>
      <c r="BB406" s="79">
        <v>0.53703703703703709</v>
      </c>
    </row>
    <row r="407" spans="53:54">
      <c r="BA407" s="79" t="s">
        <v>531</v>
      </c>
      <c r="BB407" s="79">
        <v>0.63636363636363635</v>
      </c>
    </row>
    <row r="408" spans="53:54">
      <c r="BA408" s="79" t="s">
        <v>532</v>
      </c>
      <c r="BB408" s="79">
        <v>0.41666666666666669</v>
      </c>
    </row>
    <row r="409" spans="53:54">
      <c r="BA409" s="79" t="s">
        <v>533</v>
      </c>
      <c r="BB409" s="79">
        <v>0.50555555555555554</v>
      </c>
    </row>
    <row r="410" spans="53:54">
      <c r="BA410" s="79" t="s">
        <v>534</v>
      </c>
      <c r="BB410" s="79">
        <v>0.71232876712328763</v>
      </c>
    </row>
    <row r="411" spans="53:54">
      <c r="BA411" s="79" t="s">
        <v>535</v>
      </c>
      <c r="BB411" s="79">
        <v>0.71241830065359479</v>
      </c>
    </row>
    <row r="412" spans="53:54">
      <c r="BA412" s="79" t="s">
        <v>536</v>
      </c>
      <c r="BB412" s="79">
        <v>0.59307359307359309</v>
      </c>
    </row>
    <row r="413" spans="53:54">
      <c r="BA413" s="79" t="s">
        <v>537</v>
      </c>
      <c r="BB413" s="79">
        <v>0.70833333333333337</v>
      </c>
    </row>
    <row r="414" spans="53:54">
      <c r="BA414" s="79" t="s">
        <v>538</v>
      </c>
      <c r="BB414" s="79">
        <v>0.47511312217194568</v>
      </c>
    </row>
    <row r="415" spans="53:54">
      <c r="BA415" s="79" t="s">
        <v>539</v>
      </c>
      <c r="BB415" s="79">
        <v>0.60192837465564741</v>
      </c>
    </row>
    <row r="416" spans="53:54">
      <c r="BA416" s="79" t="s">
        <v>540</v>
      </c>
      <c r="BB416" s="79">
        <v>0.78947368421052633</v>
      </c>
    </row>
    <row r="417" spans="53:54">
      <c r="BA417" s="79" t="s">
        <v>541</v>
      </c>
      <c r="BB417" s="79">
        <v>0.65853658536585369</v>
      </c>
    </row>
    <row r="418" spans="53:54">
      <c r="BA418" s="79" t="s">
        <v>542</v>
      </c>
      <c r="BB418" s="79">
        <v>0.72483221476510062</v>
      </c>
    </row>
    <row r="419" spans="53:54">
      <c r="BA419" s="79" t="s">
        <v>543</v>
      </c>
      <c r="BB419" s="79">
        <v>0.83870967741935487</v>
      </c>
    </row>
    <row r="420" spans="53:54">
      <c r="BA420" s="79" t="s">
        <v>544</v>
      </c>
      <c r="BB420" s="79">
        <v>0.51694915254237284</v>
      </c>
    </row>
    <row r="421" spans="53:54">
      <c r="BA421" s="79" t="s">
        <v>545</v>
      </c>
      <c r="BB421" s="79">
        <v>0.62605042016806722</v>
      </c>
    </row>
    <row r="422" spans="53:54">
      <c r="BA422" s="79" t="s">
        <v>546</v>
      </c>
      <c r="BB422" s="79" t="s">
        <v>18</v>
      </c>
    </row>
    <row r="423" spans="53:54">
      <c r="BA423" s="79" t="s">
        <v>547</v>
      </c>
      <c r="BB423" s="79" t="s">
        <v>18</v>
      </c>
    </row>
    <row r="424" spans="53:54">
      <c r="BA424" s="79" t="s">
        <v>548</v>
      </c>
      <c r="BB424" s="79" t="s">
        <v>18</v>
      </c>
    </row>
    <row r="425" spans="53:54">
      <c r="BA425" s="79" t="s">
        <v>549</v>
      </c>
      <c r="BB425" s="79" t="s">
        <v>18</v>
      </c>
    </row>
    <row r="426" spans="53:54">
      <c r="BA426" s="79" t="s">
        <v>550</v>
      </c>
      <c r="BB426" s="79" t="s">
        <v>18</v>
      </c>
    </row>
    <row r="427" spans="53:54">
      <c r="BA427" s="79" t="s">
        <v>551</v>
      </c>
      <c r="BB427" s="79" t="s">
        <v>18</v>
      </c>
    </row>
    <row r="428" spans="53:54">
      <c r="BA428" s="79" t="s">
        <v>552</v>
      </c>
      <c r="BB428" s="79" t="s">
        <v>18</v>
      </c>
    </row>
    <row r="429" spans="53:54">
      <c r="BA429" s="79" t="s">
        <v>553</v>
      </c>
      <c r="BB429" s="79" t="s">
        <v>18</v>
      </c>
    </row>
    <row r="430" spans="53:54">
      <c r="BA430" s="79" t="s">
        <v>554</v>
      </c>
      <c r="BB430" s="79" t="s">
        <v>18</v>
      </c>
    </row>
    <row r="431" spans="53:54">
      <c r="BA431" s="79" t="s">
        <v>555</v>
      </c>
      <c r="BB431" s="79" t="s">
        <v>18</v>
      </c>
    </row>
    <row r="432" spans="53:54">
      <c r="BA432" s="79" t="s">
        <v>556</v>
      </c>
      <c r="BB432" s="79" t="s">
        <v>18</v>
      </c>
    </row>
    <row r="433" spans="53:54">
      <c r="BA433" s="79" t="s">
        <v>557</v>
      </c>
      <c r="BB433" s="79" t="s">
        <v>18</v>
      </c>
    </row>
    <row r="434" spans="53:54">
      <c r="BA434" s="79" t="s">
        <v>558</v>
      </c>
      <c r="BB434" s="79">
        <v>0.87</v>
      </c>
    </row>
    <row r="435" spans="53:54">
      <c r="BA435" s="79" t="s">
        <v>559</v>
      </c>
      <c r="BB435" s="79">
        <v>0.8571428571428571</v>
      </c>
    </row>
    <row r="436" spans="53:54">
      <c r="BA436" s="79" t="s">
        <v>560</v>
      </c>
      <c r="BB436" s="79">
        <v>0.46153846153846156</v>
      </c>
    </row>
    <row r="437" spans="53:54">
      <c r="BA437" s="79" t="s">
        <v>561</v>
      </c>
      <c r="BB437" s="79">
        <v>0</v>
      </c>
    </row>
    <row r="438" spans="53:54">
      <c r="BA438" s="79" t="s">
        <v>562</v>
      </c>
      <c r="BB438" s="79">
        <v>0</v>
      </c>
    </row>
    <row r="439" spans="53:54">
      <c r="BA439" s="79" t="s">
        <v>563</v>
      </c>
      <c r="BB439" s="79">
        <v>0.72093023255813948</v>
      </c>
    </row>
    <row r="440" spans="53:54">
      <c r="BA440" s="79" t="s">
        <v>564</v>
      </c>
      <c r="BB440" s="79">
        <v>1</v>
      </c>
    </row>
    <row r="441" spans="53:54">
      <c r="BA441" s="79" t="s">
        <v>565</v>
      </c>
      <c r="BB441" s="79">
        <v>1</v>
      </c>
    </row>
    <row r="442" spans="53:54">
      <c r="BA442" s="79" t="s">
        <v>566</v>
      </c>
      <c r="BB442" s="79">
        <v>0.5</v>
      </c>
    </row>
    <row r="443" spans="53:54">
      <c r="BA443" s="79" t="s">
        <v>567</v>
      </c>
      <c r="BB443" s="79">
        <v>1</v>
      </c>
    </row>
    <row r="444" spans="53:54">
      <c r="BA444" s="79" t="s">
        <v>568</v>
      </c>
      <c r="BB444" s="79">
        <v>0</v>
      </c>
    </row>
    <row r="445" spans="53:54">
      <c r="BA445" s="79" t="s">
        <v>569</v>
      </c>
      <c r="BB445" s="79">
        <v>0.9</v>
      </c>
    </row>
    <row r="446" spans="53:54">
      <c r="BA446" s="79" t="s">
        <v>570</v>
      </c>
      <c r="BB446" s="79">
        <v>0.66666666666666663</v>
      </c>
    </row>
    <row r="447" spans="53:54">
      <c r="BA447" s="79" t="s">
        <v>571</v>
      </c>
      <c r="BB447" s="79">
        <v>0.5</v>
      </c>
    </row>
    <row r="448" spans="53:54">
      <c r="BA448" s="79" t="s">
        <v>572</v>
      </c>
      <c r="BB448" s="79">
        <v>0.5</v>
      </c>
    </row>
    <row r="449" spans="53:54">
      <c r="BA449" s="79" t="s">
        <v>573</v>
      </c>
      <c r="BB449" s="79">
        <v>1</v>
      </c>
    </row>
    <row r="450" spans="53:54">
      <c r="BA450" s="79" t="s">
        <v>574</v>
      </c>
      <c r="BB450" s="79">
        <v>0</v>
      </c>
    </row>
    <row r="451" spans="53:54">
      <c r="BA451" s="79" t="s">
        <v>575</v>
      </c>
      <c r="BB451" s="79">
        <v>0.61538461538461542</v>
      </c>
    </row>
    <row r="452" spans="53:54">
      <c r="BA452" s="79" t="s">
        <v>576</v>
      </c>
      <c r="BB452" s="79">
        <v>0.13</v>
      </c>
    </row>
    <row r="453" spans="53:54">
      <c r="BA453" s="79" t="s">
        <v>577</v>
      </c>
      <c r="BB453" s="79">
        <v>0.14285714285714285</v>
      </c>
    </row>
    <row r="454" spans="53:54">
      <c r="BA454" s="79" t="s">
        <v>578</v>
      </c>
      <c r="BB454" s="79">
        <v>0.53846153846153844</v>
      </c>
    </row>
    <row r="455" spans="53:54">
      <c r="BA455" s="79" t="s">
        <v>579</v>
      </c>
      <c r="BB455" s="79">
        <v>1</v>
      </c>
    </row>
    <row r="456" spans="53:54">
      <c r="BA456" s="79" t="s">
        <v>580</v>
      </c>
      <c r="BB456" s="79">
        <v>0</v>
      </c>
    </row>
    <row r="457" spans="53:54">
      <c r="BA457" s="79" t="s">
        <v>581</v>
      </c>
      <c r="BB457" s="79">
        <v>0.27906976744186046</v>
      </c>
    </row>
    <row r="458" spans="53:54">
      <c r="BA458" s="79" t="s">
        <v>582</v>
      </c>
      <c r="BB458" s="79">
        <v>0</v>
      </c>
    </row>
    <row r="459" spans="53:54">
      <c r="BA459" s="79" t="s">
        <v>583</v>
      </c>
      <c r="BB459" s="79">
        <v>0</v>
      </c>
    </row>
    <row r="460" spans="53:54">
      <c r="BA460" s="79" t="s">
        <v>584</v>
      </c>
      <c r="BB460" s="79">
        <v>0.5</v>
      </c>
    </row>
    <row r="461" spans="53:54">
      <c r="BA461" s="79" t="s">
        <v>585</v>
      </c>
      <c r="BB461" s="79">
        <v>0</v>
      </c>
    </row>
    <row r="462" spans="53:54">
      <c r="BA462" s="79" t="s">
        <v>586</v>
      </c>
      <c r="BB462" s="79">
        <v>0</v>
      </c>
    </row>
    <row r="463" spans="53:54">
      <c r="BA463" s="79" t="s">
        <v>587</v>
      </c>
      <c r="BB463" s="79">
        <v>0.1</v>
      </c>
    </row>
    <row r="464" spans="53:54">
      <c r="BA464" s="79" t="s">
        <v>588</v>
      </c>
      <c r="BB464" s="79">
        <v>0.33333333333333331</v>
      </c>
    </row>
    <row r="465" spans="53:54">
      <c r="BA465" s="79" t="s">
        <v>589</v>
      </c>
      <c r="BB465" s="79">
        <v>0.5</v>
      </c>
    </row>
    <row r="466" spans="53:54">
      <c r="BA466" s="79" t="s">
        <v>590</v>
      </c>
      <c r="BB466" s="79">
        <v>0.5</v>
      </c>
    </row>
    <row r="467" spans="53:54">
      <c r="BA467" s="79" t="s">
        <v>591</v>
      </c>
      <c r="BB467" s="79">
        <v>0</v>
      </c>
    </row>
    <row r="468" spans="53:54">
      <c r="BA468" s="79" t="s">
        <v>592</v>
      </c>
      <c r="BB468" s="79">
        <v>0</v>
      </c>
    </row>
    <row r="469" spans="53:54">
      <c r="BA469" s="79" t="s">
        <v>593</v>
      </c>
      <c r="BB469" s="79">
        <v>0.38461538461538464</v>
      </c>
    </row>
    <row r="470" spans="53:54">
      <c r="BA470" s="79" t="s">
        <v>594</v>
      </c>
      <c r="BB470" s="79">
        <v>0</v>
      </c>
    </row>
    <row r="471" spans="53:54">
      <c r="BA471" s="79" t="s">
        <v>595</v>
      </c>
      <c r="BB471" s="79">
        <v>0.33333333333333331</v>
      </c>
    </row>
    <row r="472" spans="53:54">
      <c r="BA472" s="79" t="s">
        <v>596</v>
      </c>
      <c r="BB472" s="79">
        <v>0.6</v>
      </c>
    </row>
    <row r="473" spans="53:54">
      <c r="BA473" s="79" t="s">
        <v>597</v>
      </c>
      <c r="BB473" s="79">
        <v>0</v>
      </c>
    </row>
    <row r="474" spans="53:54">
      <c r="BA474" s="79" t="s">
        <v>598</v>
      </c>
      <c r="BB474" s="79">
        <v>0</v>
      </c>
    </row>
    <row r="475" spans="53:54">
      <c r="BA475" s="79" t="s">
        <v>599</v>
      </c>
      <c r="BB475" s="79">
        <v>0.41666666666666669</v>
      </c>
    </row>
    <row r="476" spans="53:54">
      <c r="BA476" s="79" t="s">
        <v>600</v>
      </c>
      <c r="BB476" s="79">
        <v>0</v>
      </c>
    </row>
    <row r="477" spans="53:54">
      <c r="BA477" s="79" t="s">
        <v>601</v>
      </c>
      <c r="BB477" s="79">
        <v>0</v>
      </c>
    </row>
    <row r="478" spans="53:54">
      <c r="BA478" s="79" t="s">
        <v>602</v>
      </c>
      <c r="BB478" s="79">
        <v>0.2857142857142857</v>
      </c>
    </row>
    <row r="479" spans="53:54">
      <c r="BA479" s="79" t="s">
        <v>603</v>
      </c>
      <c r="BB479" s="79">
        <v>0</v>
      </c>
    </row>
    <row r="480" spans="53:54">
      <c r="BA480" s="79" t="s">
        <v>604</v>
      </c>
      <c r="BB480" s="79">
        <v>0</v>
      </c>
    </row>
    <row r="481" spans="53:54">
      <c r="BA481" s="79" t="s">
        <v>605</v>
      </c>
      <c r="BB481" s="79">
        <v>0.125</v>
      </c>
    </row>
    <row r="482" spans="53:54">
      <c r="BA482" s="79" t="s">
        <v>606</v>
      </c>
      <c r="BB482" s="79">
        <v>0</v>
      </c>
    </row>
    <row r="483" spans="53:54">
      <c r="BA483" s="79" t="s">
        <v>607</v>
      </c>
      <c r="BB483" s="79">
        <v>0</v>
      </c>
    </row>
    <row r="484" spans="53:54">
      <c r="BA484" s="79" t="s">
        <v>608</v>
      </c>
      <c r="BB484" s="79">
        <v>0</v>
      </c>
    </row>
    <row r="485" spans="53:54">
      <c r="BA485" s="79" t="s">
        <v>609</v>
      </c>
      <c r="BB485" s="79">
        <v>0</v>
      </c>
    </row>
    <row r="486" spans="53:54">
      <c r="BA486" s="79" t="s">
        <v>610</v>
      </c>
      <c r="BB486" s="79">
        <v>0</v>
      </c>
    </row>
    <row r="487" spans="53:54">
      <c r="BA487" s="79" t="s">
        <v>611</v>
      </c>
      <c r="BB487" s="79">
        <v>0</v>
      </c>
    </row>
    <row r="488" spans="53:54">
      <c r="BA488" s="79" t="s">
        <v>612</v>
      </c>
      <c r="BB488" s="79">
        <v>1</v>
      </c>
    </row>
    <row r="489" spans="53:54">
      <c r="BA489" s="79" t="s">
        <v>613</v>
      </c>
      <c r="BB489" s="79">
        <v>0.66666666666666663</v>
      </c>
    </row>
    <row r="490" spans="53:54">
      <c r="BA490" s="79" t="s">
        <v>614</v>
      </c>
      <c r="BB490" s="79">
        <v>0.4</v>
      </c>
    </row>
    <row r="491" spans="53:54">
      <c r="BA491" s="79" t="s">
        <v>615</v>
      </c>
      <c r="BB491" s="79">
        <v>0</v>
      </c>
    </row>
    <row r="492" spans="53:54">
      <c r="BA492" s="79" t="s">
        <v>616</v>
      </c>
      <c r="BB492" s="79">
        <v>0</v>
      </c>
    </row>
    <row r="493" spans="53:54">
      <c r="BA493" s="79" t="s">
        <v>617</v>
      </c>
      <c r="BB493" s="79">
        <v>0.58333333333333337</v>
      </c>
    </row>
    <row r="494" spans="53:54">
      <c r="BA494" s="79" t="s">
        <v>618</v>
      </c>
      <c r="BB494" s="79">
        <v>1</v>
      </c>
    </row>
    <row r="495" spans="53:54">
      <c r="BA495" s="79" t="s">
        <v>619</v>
      </c>
      <c r="BB495" s="79">
        <v>1</v>
      </c>
    </row>
    <row r="496" spans="53:54">
      <c r="BA496" s="79" t="s">
        <v>620</v>
      </c>
      <c r="BB496" s="79">
        <v>0.7142857142857143</v>
      </c>
    </row>
    <row r="497" spans="53:54">
      <c r="BA497" s="79" t="s">
        <v>621</v>
      </c>
      <c r="BB497" s="79">
        <v>0</v>
      </c>
    </row>
    <row r="498" spans="53:54">
      <c r="BA498" s="79" t="s">
        <v>622</v>
      </c>
      <c r="BB498" s="79">
        <v>0</v>
      </c>
    </row>
    <row r="499" spans="53:54">
      <c r="BA499" s="79" t="s">
        <v>623</v>
      </c>
      <c r="BB499" s="79">
        <v>0.875</v>
      </c>
    </row>
    <row r="500" spans="53:54">
      <c r="BA500" s="79" t="s">
        <v>624</v>
      </c>
      <c r="BB500" s="79">
        <v>0</v>
      </c>
    </row>
    <row r="501" spans="53:54">
      <c r="BA501" s="79" t="s">
        <v>625</v>
      </c>
      <c r="BB501" s="79">
        <v>1</v>
      </c>
    </row>
    <row r="502" spans="53:54">
      <c r="BA502" s="79" t="s">
        <v>626</v>
      </c>
      <c r="BB502" s="79">
        <v>1</v>
      </c>
    </row>
    <row r="503" spans="53:54">
      <c r="BA503" s="79" t="s">
        <v>627</v>
      </c>
      <c r="BB503" s="79">
        <v>0</v>
      </c>
    </row>
    <row r="504" spans="53:54">
      <c r="BA504" s="79" t="s">
        <v>628</v>
      </c>
      <c r="BB504" s="79">
        <v>0</v>
      </c>
    </row>
    <row r="505" spans="53:54">
      <c r="BA505" s="79" t="s">
        <v>629</v>
      </c>
      <c r="BB505" s="79">
        <v>1</v>
      </c>
    </row>
    <row r="506" spans="53:54">
      <c r="BA506" s="79" t="s">
        <v>630</v>
      </c>
      <c r="BB506" s="79" t="s">
        <v>18</v>
      </c>
    </row>
    <row r="507" spans="53:54">
      <c r="BA507" s="79" t="s">
        <v>631</v>
      </c>
      <c r="BB507" s="79" t="s">
        <v>18</v>
      </c>
    </row>
    <row r="508" spans="53:54">
      <c r="BA508" s="79" t="s">
        <v>632</v>
      </c>
      <c r="BB508" s="79" t="s">
        <v>18</v>
      </c>
    </row>
    <row r="509" spans="53:54">
      <c r="BA509" s="79" t="s">
        <v>633</v>
      </c>
      <c r="BB509" s="79" t="s">
        <v>18</v>
      </c>
    </row>
    <row r="510" spans="53:54">
      <c r="BA510" s="79" t="s">
        <v>634</v>
      </c>
      <c r="BB510" s="79" t="s">
        <v>18</v>
      </c>
    </row>
    <row r="511" spans="53:54">
      <c r="BA511" s="79" t="s">
        <v>635</v>
      </c>
      <c r="BB511" s="79" t="s">
        <v>18</v>
      </c>
    </row>
    <row r="512" spans="53:54">
      <c r="BA512" s="79" t="s">
        <v>636</v>
      </c>
      <c r="BB512" s="79" t="s">
        <v>18</v>
      </c>
    </row>
    <row r="513" spans="53:54">
      <c r="BA513" s="79" t="s">
        <v>637</v>
      </c>
      <c r="BB513" s="79" t="s">
        <v>18</v>
      </c>
    </row>
    <row r="514" spans="53:54">
      <c r="BA514" s="79" t="s">
        <v>638</v>
      </c>
      <c r="BB514" s="79" t="s">
        <v>18</v>
      </c>
    </row>
    <row r="515" spans="53:54">
      <c r="BA515" s="79" t="s">
        <v>639</v>
      </c>
      <c r="BB515" s="79" t="s">
        <v>18</v>
      </c>
    </row>
    <row r="516" spans="53:54">
      <c r="BA516" s="79" t="s">
        <v>640</v>
      </c>
      <c r="BB516" s="79" t="s">
        <v>18</v>
      </c>
    </row>
    <row r="517" spans="53:54">
      <c r="BA517" s="79" t="s">
        <v>641</v>
      </c>
      <c r="BB517" s="79" t="s">
        <v>18</v>
      </c>
    </row>
    <row r="518" spans="53:54">
      <c r="BA518" s="79" t="s">
        <v>642</v>
      </c>
      <c r="BB518" s="79">
        <v>0.86301369863013699</v>
      </c>
    </row>
    <row r="519" spans="53:54">
      <c r="BA519" s="79" t="s">
        <v>643</v>
      </c>
      <c r="BB519" s="79">
        <v>0.93269230769230771</v>
      </c>
    </row>
    <row r="520" spans="53:54">
      <c r="BA520" s="79" t="s">
        <v>644</v>
      </c>
      <c r="BB520" s="79">
        <v>0.92</v>
      </c>
    </row>
    <row r="521" spans="53:54">
      <c r="BA521" s="79" t="s">
        <v>645</v>
      </c>
      <c r="BB521" s="79">
        <v>1</v>
      </c>
    </row>
    <row r="522" spans="53:54">
      <c r="BA522" s="79" t="s">
        <v>646</v>
      </c>
      <c r="BB522" s="79">
        <v>0.9</v>
      </c>
    </row>
    <row r="523" spans="53:54">
      <c r="BA523" s="79" t="s">
        <v>647</v>
      </c>
      <c r="BB523" s="79">
        <v>0.89850746268656712</v>
      </c>
    </row>
    <row r="524" spans="53:54">
      <c r="BA524" s="79" t="s">
        <v>648</v>
      </c>
      <c r="BB524" s="79">
        <v>0.7142857142857143</v>
      </c>
    </row>
    <row r="525" spans="53:54">
      <c r="BA525" s="79" t="s">
        <v>649</v>
      </c>
      <c r="BB525" s="79">
        <v>0.8529411764705882</v>
      </c>
    </row>
    <row r="526" spans="53:54">
      <c r="BA526" s="79" t="s">
        <v>650</v>
      </c>
      <c r="BB526" s="79">
        <v>0.9</v>
      </c>
    </row>
    <row r="527" spans="53:54">
      <c r="BA527" s="79" t="s">
        <v>651</v>
      </c>
      <c r="BB527" s="79">
        <v>0.75</v>
      </c>
    </row>
    <row r="528" spans="53:54">
      <c r="BA528" s="79" t="s">
        <v>652</v>
      </c>
      <c r="BB528" s="79">
        <v>0.78125</v>
      </c>
    </row>
    <row r="529" spans="53:54">
      <c r="BA529" s="79" t="s">
        <v>653</v>
      </c>
      <c r="BB529" s="79">
        <v>0.82795698924731187</v>
      </c>
    </row>
    <row r="530" spans="53:54">
      <c r="BA530" s="79" t="s">
        <v>654</v>
      </c>
      <c r="BB530" s="79">
        <v>0.76190476190476186</v>
      </c>
    </row>
    <row r="531" spans="53:54">
      <c r="BA531" s="79" t="s">
        <v>655</v>
      </c>
      <c r="BB531" s="79">
        <v>0.77272727272727271</v>
      </c>
    </row>
    <row r="532" spans="53:54">
      <c r="BA532" s="79" t="s">
        <v>656</v>
      </c>
      <c r="BB532" s="79">
        <v>0.72727272727272729</v>
      </c>
    </row>
    <row r="533" spans="53:54">
      <c r="BA533" s="79" t="s">
        <v>657</v>
      </c>
      <c r="BB533" s="79">
        <v>0.8</v>
      </c>
    </row>
    <row r="534" spans="53:54">
      <c r="BA534" s="79" t="s">
        <v>658</v>
      </c>
      <c r="BB534" s="79">
        <v>0.65</v>
      </c>
    </row>
    <row r="535" spans="53:54">
      <c r="BA535" s="79" t="s">
        <v>659</v>
      </c>
      <c r="BB535" s="79">
        <v>0.74305555555555558</v>
      </c>
    </row>
    <row r="536" spans="53:54">
      <c r="BA536" s="79" t="s">
        <v>660</v>
      </c>
      <c r="BB536" s="79">
        <v>0.13698630136986301</v>
      </c>
    </row>
    <row r="537" spans="53:54">
      <c r="BA537" s="79" t="s">
        <v>661</v>
      </c>
      <c r="BB537" s="79">
        <v>6.7307692307692304E-2</v>
      </c>
    </row>
    <row r="538" spans="53:54">
      <c r="BA538" s="79" t="s">
        <v>662</v>
      </c>
      <c r="BB538" s="79">
        <v>0.08</v>
      </c>
    </row>
    <row r="539" spans="53:54">
      <c r="BA539" s="79" t="s">
        <v>663</v>
      </c>
      <c r="BB539" s="79">
        <v>0</v>
      </c>
    </row>
    <row r="540" spans="53:54">
      <c r="BA540" s="79" t="s">
        <v>664</v>
      </c>
      <c r="BB540" s="79">
        <v>0.1</v>
      </c>
    </row>
    <row r="541" spans="53:54">
      <c r="BA541" s="79" t="s">
        <v>665</v>
      </c>
      <c r="BB541" s="79">
        <v>0.10149253731343283</v>
      </c>
    </row>
    <row r="542" spans="53:54">
      <c r="BA542" s="79" t="s">
        <v>666</v>
      </c>
      <c r="BB542" s="79">
        <v>0.2857142857142857</v>
      </c>
    </row>
    <row r="543" spans="53:54">
      <c r="BA543" s="79" t="s">
        <v>667</v>
      </c>
      <c r="BB543" s="79">
        <v>0.14705882352941177</v>
      </c>
    </row>
    <row r="544" spans="53:54">
      <c r="BA544" s="79" t="s">
        <v>668</v>
      </c>
      <c r="BB544" s="79">
        <v>0.1</v>
      </c>
    </row>
    <row r="545" spans="53:54">
      <c r="BA545" s="79" t="s">
        <v>669</v>
      </c>
      <c r="BB545" s="79">
        <v>0.25</v>
      </c>
    </row>
    <row r="546" spans="53:54">
      <c r="BA546" s="79" t="s">
        <v>670</v>
      </c>
      <c r="BB546" s="79">
        <v>0.21875</v>
      </c>
    </row>
    <row r="547" spans="53:54">
      <c r="BA547" s="79" t="s">
        <v>671</v>
      </c>
      <c r="BB547" s="79">
        <v>0.17204301075268819</v>
      </c>
    </row>
    <row r="548" spans="53:54">
      <c r="BA548" s="79" t="s">
        <v>672</v>
      </c>
      <c r="BB548" s="79">
        <v>0.23809523809523808</v>
      </c>
    </row>
    <row r="549" spans="53:54">
      <c r="BA549" s="79" t="s">
        <v>673</v>
      </c>
      <c r="BB549" s="79">
        <v>0.22727272727272727</v>
      </c>
    </row>
    <row r="550" spans="53:54">
      <c r="BA550" s="79" t="s">
        <v>674</v>
      </c>
      <c r="BB550" s="79">
        <v>0.27272727272727271</v>
      </c>
    </row>
    <row r="551" spans="53:54">
      <c r="BA551" s="79" t="s">
        <v>675</v>
      </c>
      <c r="BB551" s="79">
        <v>0.2</v>
      </c>
    </row>
    <row r="552" spans="53:54">
      <c r="BA552" s="79" t="s">
        <v>676</v>
      </c>
      <c r="BB552" s="79">
        <v>0.35</v>
      </c>
    </row>
    <row r="553" spans="53:54">
      <c r="BA553" s="79" t="s">
        <v>677</v>
      </c>
      <c r="BB553" s="79">
        <v>0.25694444444444442</v>
      </c>
    </row>
    <row r="554" spans="53:54">
      <c r="BA554" s="79" t="s">
        <v>678</v>
      </c>
      <c r="BB554" s="79">
        <v>0.8</v>
      </c>
    </row>
    <row r="555" spans="53:54">
      <c r="BA555" s="79" t="s">
        <v>679</v>
      </c>
      <c r="BB555" s="79">
        <v>0.42857142857142855</v>
      </c>
    </row>
    <row r="556" spans="53:54">
      <c r="BA556" s="79" t="s">
        <v>680</v>
      </c>
      <c r="BB556" s="79">
        <v>0.9</v>
      </c>
    </row>
    <row r="557" spans="53:54">
      <c r="BA557" s="79" t="s">
        <v>681</v>
      </c>
      <c r="BB557" s="79">
        <v>1</v>
      </c>
    </row>
    <row r="558" spans="53:54">
      <c r="BA558" s="79" t="s">
        <v>682</v>
      </c>
      <c r="BB558" s="79">
        <v>0</v>
      </c>
    </row>
    <row r="559" spans="53:54">
      <c r="BA559" s="79" t="s">
        <v>683</v>
      </c>
      <c r="BB559" s="79">
        <v>0.66666666666666663</v>
      </c>
    </row>
    <row r="560" spans="53:54">
      <c r="BA560" s="79" t="s">
        <v>684</v>
      </c>
      <c r="BB560" s="79">
        <v>0.46875</v>
      </c>
    </row>
    <row r="561" spans="53:54">
      <c r="BA561" s="79" t="s">
        <v>685</v>
      </c>
      <c r="BB561" s="79">
        <v>0.40476190476190477</v>
      </c>
    </row>
    <row r="562" spans="53:54">
      <c r="BA562" s="79" t="s">
        <v>686</v>
      </c>
      <c r="BB562" s="79">
        <v>0.4838709677419355</v>
      </c>
    </row>
    <row r="563" spans="53:54">
      <c r="BA563" s="79" t="s">
        <v>687</v>
      </c>
      <c r="BB563" s="79">
        <v>1</v>
      </c>
    </row>
    <row r="564" spans="53:54">
      <c r="BA564" s="79" t="s">
        <v>688</v>
      </c>
      <c r="BB564" s="79">
        <v>0.5</v>
      </c>
    </row>
    <row r="565" spans="53:54">
      <c r="BA565" s="79" t="s">
        <v>689</v>
      </c>
      <c r="BB565" s="79">
        <v>0.45535714285714285</v>
      </c>
    </row>
    <row r="566" spans="53:54">
      <c r="BA566" s="79" t="s">
        <v>690</v>
      </c>
      <c r="BB566" s="79">
        <v>0</v>
      </c>
    </row>
    <row r="567" spans="53:54">
      <c r="BA567" s="79" t="s">
        <v>691</v>
      </c>
      <c r="BB567" s="79">
        <v>0.05</v>
      </c>
    </row>
    <row r="568" spans="53:54">
      <c r="BA568" s="79" t="s">
        <v>692</v>
      </c>
      <c r="BB568" s="79">
        <v>0.5714285714285714</v>
      </c>
    </row>
    <row r="569" spans="53:54">
      <c r="BA569" s="79" t="s">
        <v>693</v>
      </c>
      <c r="BB569" s="79">
        <v>0</v>
      </c>
    </row>
    <row r="570" spans="53:54">
      <c r="BA570" s="79" t="s">
        <v>694</v>
      </c>
      <c r="BB570" s="79">
        <v>0</v>
      </c>
    </row>
    <row r="571" spans="53:54">
      <c r="BA571" s="79" t="s">
        <v>695</v>
      </c>
      <c r="BB571" s="79">
        <v>0.16129032258064516</v>
      </c>
    </row>
    <row r="572" spans="53:54">
      <c r="BA572" s="79" t="s">
        <v>696</v>
      </c>
      <c r="BB572" s="79">
        <v>0.2</v>
      </c>
    </row>
    <row r="573" spans="53:54">
      <c r="BA573" s="79" t="s">
        <v>697</v>
      </c>
      <c r="BB573" s="79">
        <v>0.5714285714285714</v>
      </c>
    </row>
    <row r="574" spans="53:54">
      <c r="BA574" s="79" t="s">
        <v>698</v>
      </c>
      <c r="BB574" s="79">
        <v>0.1</v>
      </c>
    </row>
    <row r="575" spans="53:54">
      <c r="BA575" s="79" t="s">
        <v>699</v>
      </c>
      <c r="BB575" s="79">
        <v>0</v>
      </c>
    </row>
    <row r="576" spans="53:54">
      <c r="BA576" s="79" t="s">
        <v>700</v>
      </c>
      <c r="BB576" s="79">
        <v>0</v>
      </c>
    </row>
    <row r="577" spans="53:54">
      <c r="BA577" s="79" t="s">
        <v>701</v>
      </c>
      <c r="BB577" s="79">
        <v>0.33333333333333331</v>
      </c>
    </row>
    <row r="578" spans="53:54">
      <c r="BA578" s="79" t="s">
        <v>702</v>
      </c>
      <c r="BB578" s="79">
        <v>0.53125</v>
      </c>
    </row>
    <row r="579" spans="53:54">
      <c r="BA579" s="79" t="s">
        <v>703</v>
      </c>
      <c r="BB579" s="79">
        <v>0.59523809523809523</v>
      </c>
    </row>
    <row r="580" spans="53:54">
      <c r="BA580" s="79" t="s">
        <v>704</v>
      </c>
      <c r="BB580" s="79">
        <v>0.5161290322580645</v>
      </c>
    </row>
    <row r="581" spans="53:54">
      <c r="BA581" s="79" t="s">
        <v>705</v>
      </c>
      <c r="BB581" s="79">
        <v>0</v>
      </c>
    </row>
    <row r="582" spans="53:54">
      <c r="BA582" s="79" t="s">
        <v>706</v>
      </c>
      <c r="BB582" s="79">
        <v>0.5</v>
      </c>
    </row>
    <row r="583" spans="53:54">
      <c r="BA583" s="79" t="s">
        <v>707</v>
      </c>
      <c r="BB583" s="79">
        <v>0.5446428571428571</v>
      </c>
    </row>
    <row r="584" spans="53:54">
      <c r="BA584" s="79" t="s">
        <v>708</v>
      </c>
      <c r="BB584" s="79">
        <v>1</v>
      </c>
    </row>
    <row r="585" spans="53:54">
      <c r="BA585" s="79" t="s">
        <v>709</v>
      </c>
      <c r="BB585" s="79">
        <v>0.95</v>
      </c>
    </row>
    <row r="586" spans="53:54">
      <c r="BA586" s="79" t="s">
        <v>710</v>
      </c>
      <c r="BB586" s="79">
        <v>0.42857142857142855</v>
      </c>
    </row>
    <row r="587" spans="53:54">
      <c r="BA587" s="79" t="s">
        <v>711</v>
      </c>
      <c r="BB587" s="79">
        <v>0</v>
      </c>
    </row>
    <row r="588" spans="53:54">
      <c r="BA588" s="79" t="s">
        <v>712</v>
      </c>
      <c r="BB588" s="79">
        <v>1</v>
      </c>
    </row>
    <row r="589" spans="53:54">
      <c r="BA589" s="79" t="s">
        <v>713</v>
      </c>
      <c r="BB589" s="79">
        <v>0.83870967741935487</v>
      </c>
    </row>
    <row r="590" spans="53:54">
      <c r="BA590" s="79" t="s">
        <v>714</v>
      </c>
      <c r="BB590" s="79" t="s">
        <v>18</v>
      </c>
    </row>
    <row r="591" spans="53:54">
      <c r="BA591" s="79" t="s">
        <v>715</v>
      </c>
      <c r="BB591" s="79" t="s">
        <v>18</v>
      </c>
    </row>
    <row r="592" spans="53:54">
      <c r="BA592" s="79" t="s">
        <v>716</v>
      </c>
      <c r="BB592" s="79" t="s">
        <v>18</v>
      </c>
    </row>
    <row r="593" spans="53:54">
      <c r="BA593" s="79" t="s">
        <v>717</v>
      </c>
      <c r="BB593" s="79" t="s">
        <v>18</v>
      </c>
    </row>
    <row r="594" spans="53:54">
      <c r="BA594" s="79" t="s">
        <v>718</v>
      </c>
      <c r="BB594" s="79" t="s">
        <v>18</v>
      </c>
    </row>
    <row r="595" spans="53:54">
      <c r="BA595" s="79" t="s">
        <v>719</v>
      </c>
      <c r="BB595" s="79" t="s">
        <v>18</v>
      </c>
    </row>
    <row r="596" spans="53:54">
      <c r="BA596" s="79" t="s">
        <v>720</v>
      </c>
      <c r="BB596" s="79" t="s">
        <v>18</v>
      </c>
    </row>
    <row r="597" spans="53:54">
      <c r="BA597" s="79" t="s">
        <v>721</v>
      </c>
      <c r="BB597" s="79" t="s">
        <v>18</v>
      </c>
    </row>
    <row r="598" spans="53:54">
      <c r="BA598" s="79" t="s">
        <v>722</v>
      </c>
      <c r="BB598" s="79" t="s">
        <v>18</v>
      </c>
    </row>
    <row r="599" spans="53:54">
      <c r="BA599" s="79" t="s">
        <v>723</v>
      </c>
      <c r="BB599" s="79" t="s">
        <v>18</v>
      </c>
    </row>
    <row r="600" spans="53:54">
      <c r="BA600" s="79" t="s">
        <v>724</v>
      </c>
      <c r="BB600" s="79" t="s">
        <v>18</v>
      </c>
    </row>
    <row r="601" spans="53:54">
      <c r="BA601" s="79" t="s">
        <v>725</v>
      </c>
      <c r="BB601" s="79" t="s">
        <v>18</v>
      </c>
    </row>
    <row r="602" spans="53:54">
      <c r="BA602" s="79" t="s">
        <v>726</v>
      </c>
      <c r="BB602" s="79">
        <v>0.87</v>
      </c>
    </row>
    <row r="603" spans="53:54">
      <c r="BA603" s="79" t="s">
        <v>727</v>
      </c>
      <c r="BB603" s="79">
        <v>0.93548387096774188</v>
      </c>
    </row>
    <row r="604" spans="53:54">
      <c r="BA604" s="79" t="s">
        <v>728</v>
      </c>
      <c r="BB604" s="79">
        <v>0.91666666666666663</v>
      </c>
    </row>
    <row r="605" spans="53:54">
      <c r="BA605" s="79" t="s">
        <v>729</v>
      </c>
      <c r="BB605" s="79">
        <v>0.75</v>
      </c>
    </row>
    <row r="606" spans="53:54">
      <c r="BA606" s="79" t="s">
        <v>730</v>
      </c>
      <c r="BB606" s="79">
        <v>1</v>
      </c>
    </row>
    <row r="607" spans="53:54">
      <c r="BA607" s="79" t="s">
        <v>731</v>
      </c>
      <c r="BB607" s="79">
        <v>0.90298507462686572</v>
      </c>
    </row>
    <row r="608" spans="53:54">
      <c r="BA608" s="79" t="s">
        <v>732</v>
      </c>
      <c r="BB608" s="79">
        <v>0.6428571428571429</v>
      </c>
    </row>
    <row r="609" spans="53:54">
      <c r="BA609" s="79" t="s">
        <v>733</v>
      </c>
      <c r="BB609" s="79">
        <v>0.66666666666666663</v>
      </c>
    </row>
    <row r="610" spans="53:54">
      <c r="BA610" s="79" t="s">
        <v>734</v>
      </c>
      <c r="BB610" s="79">
        <v>0.80952380952380953</v>
      </c>
    </row>
    <row r="611" spans="53:54">
      <c r="BA611" s="79" t="s">
        <v>735</v>
      </c>
      <c r="BB611" s="79">
        <v>1</v>
      </c>
    </row>
    <row r="612" spans="53:54">
      <c r="BA612" s="79" t="s">
        <v>736</v>
      </c>
      <c r="BB612" s="79">
        <v>0.33333333333333331</v>
      </c>
    </row>
    <row r="613" spans="53:54">
      <c r="BA613" s="79" t="s">
        <v>737</v>
      </c>
      <c r="BB613" s="79">
        <v>0.75862068965517238</v>
      </c>
    </row>
    <row r="614" spans="53:54">
      <c r="BA614" s="79" t="s">
        <v>738</v>
      </c>
      <c r="BB614" s="79">
        <v>0.5</v>
      </c>
    </row>
    <row r="615" spans="53:54">
      <c r="BA615" s="79" t="s">
        <v>739</v>
      </c>
      <c r="BB615" s="79">
        <v>0.58333333333333337</v>
      </c>
    </row>
    <row r="616" spans="53:54">
      <c r="BA616" s="79" t="s">
        <v>740</v>
      </c>
      <c r="BB616" s="79">
        <v>0.42857142857142855</v>
      </c>
    </row>
    <row r="617" spans="53:54">
      <c r="BA617" s="79" t="s">
        <v>741</v>
      </c>
      <c r="BB617" s="79">
        <v>0.87</v>
      </c>
    </row>
    <row r="618" spans="53:54">
      <c r="BA618" s="79" t="s">
        <v>742</v>
      </c>
      <c r="BB618" s="79">
        <v>1</v>
      </c>
    </row>
    <row r="619" spans="53:54">
      <c r="BA619" s="79" t="s">
        <v>743</v>
      </c>
      <c r="BB619" s="79">
        <v>0.57446808510638303</v>
      </c>
    </row>
    <row r="620" spans="53:54">
      <c r="BA620" s="79" t="s">
        <v>744</v>
      </c>
      <c r="BB620" s="79">
        <v>0.13</v>
      </c>
    </row>
    <row r="621" spans="53:54">
      <c r="BA621" s="79" t="s">
        <v>745</v>
      </c>
      <c r="BB621" s="79">
        <v>6.4516129032258063E-2</v>
      </c>
    </row>
    <row r="622" spans="53:54">
      <c r="BA622" s="79" t="s">
        <v>746</v>
      </c>
      <c r="BB622" s="79">
        <v>8.3333333333333329E-2</v>
      </c>
    </row>
    <row r="623" spans="53:54">
      <c r="BA623" s="79" t="s">
        <v>747</v>
      </c>
      <c r="BB623" s="79">
        <v>0.25</v>
      </c>
    </row>
    <row r="624" spans="53:54">
      <c r="BA624" s="79" t="s">
        <v>748</v>
      </c>
      <c r="BB624" s="79">
        <v>0</v>
      </c>
    </row>
    <row r="625" spans="53:54">
      <c r="BA625" s="79" t="s">
        <v>749</v>
      </c>
      <c r="BB625" s="79">
        <v>9.7014925373134331E-2</v>
      </c>
    </row>
    <row r="626" spans="53:54">
      <c r="BA626" s="79" t="s">
        <v>750</v>
      </c>
      <c r="BB626" s="79">
        <v>0.35714285714285715</v>
      </c>
    </row>
    <row r="627" spans="53:54">
      <c r="BA627" s="79" t="s">
        <v>751</v>
      </c>
      <c r="BB627" s="79">
        <v>0.33333333333333331</v>
      </c>
    </row>
    <row r="628" spans="53:54">
      <c r="BA628" s="79" t="s">
        <v>752</v>
      </c>
      <c r="BB628" s="79">
        <v>0.19047619047619047</v>
      </c>
    </row>
    <row r="629" spans="53:54">
      <c r="BA629" s="79" t="s">
        <v>753</v>
      </c>
      <c r="BB629" s="79">
        <v>0</v>
      </c>
    </row>
    <row r="630" spans="53:54">
      <c r="BA630" s="79" t="s">
        <v>754</v>
      </c>
      <c r="BB630" s="79">
        <v>0.66666666666666663</v>
      </c>
    </row>
    <row r="631" spans="53:54">
      <c r="BA631" s="79" t="s">
        <v>755</v>
      </c>
      <c r="BB631" s="79">
        <v>0.2413793103448276</v>
      </c>
    </row>
    <row r="632" spans="53:54">
      <c r="BA632" s="79" t="s">
        <v>756</v>
      </c>
      <c r="BB632" s="79">
        <v>0.5</v>
      </c>
    </row>
    <row r="633" spans="53:54">
      <c r="BA633" s="79" t="s">
        <v>757</v>
      </c>
      <c r="BB633" s="79">
        <v>0.41666666666666669</v>
      </c>
    </row>
    <row r="634" spans="53:54">
      <c r="BA634" s="79" t="s">
        <v>758</v>
      </c>
      <c r="BB634" s="79">
        <v>0.5714285714285714</v>
      </c>
    </row>
    <row r="635" spans="53:54">
      <c r="BA635" s="79" t="s">
        <v>759</v>
      </c>
      <c r="BB635" s="79">
        <v>0.13</v>
      </c>
    </row>
    <row r="636" spans="53:54">
      <c r="BA636" s="79" t="s">
        <v>760</v>
      </c>
      <c r="BB636" s="79">
        <v>0</v>
      </c>
    </row>
    <row r="637" spans="53:54">
      <c r="BA637" s="79" t="s">
        <v>761</v>
      </c>
      <c r="BB637" s="79">
        <v>0.42553191489361702</v>
      </c>
    </row>
    <row r="638" spans="53:54">
      <c r="BA638" s="79" t="s">
        <v>762</v>
      </c>
      <c r="BB638" s="79">
        <v>0.44444444444444442</v>
      </c>
    </row>
    <row r="639" spans="53:54">
      <c r="BA639" s="79" t="s">
        <v>763</v>
      </c>
      <c r="BB639" s="79">
        <v>0.5</v>
      </c>
    </row>
    <row r="640" spans="53:54">
      <c r="BA640" s="79" t="s">
        <v>764</v>
      </c>
      <c r="BB640" s="79">
        <v>0.72727272727272729</v>
      </c>
    </row>
    <row r="641" spans="53:54">
      <c r="BA641" s="79" t="s">
        <v>765</v>
      </c>
      <c r="BB641" s="79">
        <v>0</v>
      </c>
    </row>
    <row r="642" spans="53:54">
      <c r="BA642" s="79" t="s">
        <v>766</v>
      </c>
      <c r="BB642" s="79">
        <v>1</v>
      </c>
    </row>
    <row r="643" spans="53:54">
      <c r="BA643" s="79" t="s">
        <v>767</v>
      </c>
      <c r="BB643" s="79">
        <v>0.6</v>
      </c>
    </row>
    <row r="644" spans="53:54">
      <c r="BA644" s="79" t="s">
        <v>768</v>
      </c>
      <c r="BB644" s="79">
        <v>0.43478260869565216</v>
      </c>
    </row>
    <row r="645" spans="53:54">
      <c r="BA645" s="79" t="s">
        <v>769</v>
      </c>
      <c r="BB645" s="79">
        <v>0.125</v>
      </c>
    </row>
    <row r="646" spans="53:54">
      <c r="BA646" s="79" t="s">
        <v>770</v>
      </c>
      <c r="BB646" s="79">
        <v>0.45454545454545453</v>
      </c>
    </row>
    <row r="647" spans="53:54">
      <c r="BA647" s="79" t="s">
        <v>771</v>
      </c>
      <c r="BB647" s="79">
        <v>0</v>
      </c>
    </row>
    <row r="648" spans="53:54">
      <c r="BA648" s="79" t="s">
        <v>772</v>
      </c>
      <c r="BB648" s="79">
        <v>0</v>
      </c>
    </row>
    <row r="649" spans="53:54">
      <c r="BA649" s="79" t="s">
        <v>773</v>
      </c>
      <c r="BB649" s="79">
        <v>0.38805970149253732</v>
      </c>
    </row>
    <row r="650" spans="53:54">
      <c r="BA650" s="79" t="s">
        <v>774</v>
      </c>
      <c r="BB650" s="79">
        <v>0.5</v>
      </c>
    </row>
    <row r="651" spans="53:54">
      <c r="BA651" s="79" t="s">
        <v>775</v>
      </c>
      <c r="BB651" s="79">
        <v>0</v>
      </c>
    </row>
    <row r="652" spans="53:54">
      <c r="BA652" s="79" t="s">
        <v>776</v>
      </c>
      <c r="BB652" s="79">
        <v>0.21428571428571427</v>
      </c>
    </row>
    <row r="653" spans="53:54">
      <c r="BA653" s="79" t="s">
        <v>777</v>
      </c>
      <c r="BB653" s="79">
        <v>0</v>
      </c>
    </row>
    <row r="654" spans="53:54">
      <c r="BA654" s="79" t="s">
        <v>778</v>
      </c>
      <c r="BB654" s="79">
        <v>0</v>
      </c>
    </row>
    <row r="655" spans="53:54">
      <c r="BA655" s="79" t="s">
        <v>779</v>
      </c>
      <c r="BB655" s="79">
        <v>0.20588235294117646</v>
      </c>
    </row>
    <row r="656" spans="53:54">
      <c r="BA656" s="79" t="s">
        <v>780</v>
      </c>
      <c r="BB656" s="79">
        <v>0.55555555555555558</v>
      </c>
    </row>
    <row r="657" spans="53:54">
      <c r="BA657" s="79" t="s">
        <v>781</v>
      </c>
      <c r="BB657" s="79">
        <v>0.5</v>
      </c>
    </row>
    <row r="658" spans="53:54">
      <c r="BA658" s="79" t="s">
        <v>782</v>
      </c>
      <c r="BB658" s="79">
        <v>0.27272727272727271</v>
      </c>
    </row>
    <row r="659" spans="53:54">
      <c r="BA659" s="79" t="s">
        <v>783</v>
      </c>
      <c r="BB659" s="79">
        <v>0</v>
      </c>
    </row>
    <row r="660" spans="53:54">
      <c r="BA660" s="79" t="s">
        <v>784</v>
      </c>
      <c r="BB660" s="79">
        <v>0</v>
      </c>
    </row>
    <row r="661" spans="53:54">
      <c r="BA661" s="79" t="s">
        <v>785</v>
      </c>
      <c r="BB661" s="79">
        <v>0.4</v>
      </c>
    </row>
    <row r="662" spans="53:54">
      <c r="BA662" s="79" t="s">
        <v>786</v>
      </c>
      <c r="BB662" s="79">
        <v>0.56521739130434778</v>
      </c>
    </row>
    <row r="663" spans="53:54">
      <c r="BA663" s="79" t="s">
        <v>787</v>
      </c>
      <c r="BB663" s="79">
        <v>0.875</v>
      </c>
    </row>
    <row r="664" spans="53:54">
      <c r="BA664" s="79" t="s">
        <v>788</v>
      </c>
      <c r="BB664" s="79">
        <v>0.54545454545454541</v>
      </c>
    </row>
    <row r="665" spans="53:54">
      <c r="BA665" s="79" t="s">
        <v>789</v>
      </c>
      <c r="BB665" s="79">
        <v>1</v>
      </c>
    </row>
    <row r="666" spans="53:54">
      <c r="BA666" s="79" t="s">
        <v>790</v>
      </c>
      <c r="BB666" s="79">
        <v>1</v>
      </c>
    </row>
    <row r="667" spans="53:54">
      <c r="BA667" s="79" t="s">
        <v>791</v>
      </c>
      <c r="BB667" s="79">
        <v>0.61194029850746268</v>
      </c>
    </row>
    <row r="668" spans="53:54">
      <c r="BA668" s="79" t="s">
        <v>792</v>
      </c>
      <c r="BB668" s="79">
        <v>0.5</v>
      </c>
    </row>
    <row r="669" spans="53:54">
      <c r="BA669" s="79" t="s">
        <v>793</v>
      </c>
      <c r="BB669" s="79">
        <v>0</v>
      </c>
    </row>
    <row r="670" spans="53:54">
      <c r="BA670" s="79" t="s">
        <v>794</v>
      </c>
      <c r="BB670" s="79">
        <v>0.7857142857142857</v>
      </c>
    </row>
    <row r="671" spans="53:54">
      <c r="BA671" s="79" t="s">
        <v>795</v>
      </c>
      <c r="BB671" s="79">
        <v>1</v>
      </c>
    </row>
    <row r="672" spans="53:54">
      <c r="BA672" s="79" t="s">
        <v>796</v>
      </c>
      <c r="BB672" s="79">
        <v>0</v>
      </c>
    </row>
    <row r="673" spans="53:54">
      <c r="BA673" s="79" t="s">
        <v>797</v>
      </c>
      <c r="BB673" s="79">
        <v>0.79411764705882348</v>
      </c>
    </row>
    <row r="674" spans="53:54">
      <c r="BA674" s="79" t="s">
        <v>798</v>
      </c>
      <c r="BB674" s="79" t="s">
        <v>18</v>
      </c>
    </row>
    <row r="675" spans="53:54">
      <c r="BA675" s="79" t="s">
        <v>799</v>
      </c>
      <c r="BB675" s="79" t="s">
        <v>18</v>
      </c>
    </row>
    <row r="676" spans="53:54">
      <c r="BA676" s="79" t="s">
        <v>800</v>
      </c>
      <c r="BB676" s="79" t="s">
        <v>18</v>
      </c>
    </row>
    <row r="677" spans="53:54">
      <c r="BA677" s="79" t="s">
        <v>801</v>
      </c>
      <c r="BB677" s="79" t="s">
        <v>18</v>
      </c>
    </row>
    <row r="678" spans="53:54">
      <c r="BA678" s="79" t="s">
        <v>802</v>
      </c>
      <c r="BB678" s="79" t="s">
        <v>18</v>
      </c>
    </row>
    <row r="679" spans="53:54">
      <c r="BA679" s="79" t="s">
        <v>803</v>
      </c>
      <c r="BB679" s="79" t="s">
        <v>18</v>
      </c>
    </row>
    <row r="680" spans="53:54">
      <c r="BA680" s="79" t="s">
        <v>804</v>
      </c>
      <c r="BB680" s="79" t="s">
        <v>18</v>
      </c>
    </row>
    <row r="681" spans="53:54">
      <c r="BA681" s="79" t="s">
        <v>805</v>
      </c>
      <c r="BB681" s="79" t="s">
        <v>18</v>
      </c>
    </row>
    <row r="682" spans="53:54">
      <c r="BA682" s="79" t="s">
        <v>806</v>
      </c>
      <c r="BB682" s="79" t="s">
        <v>18</v>
      </c>
    </row>
    <row r="683" spans="53:54">
      <c r="BA683" s="79" t="s">
        <v>807</v>
      </c>
      <c r="BB683" s="79" t="s">
        <v>18</v>
      </c>
    </row>
    <row r="684" spans="53:54">
      <c r="BA684" s="79" t="s">
        <v>808</v>
      </c>
      <c r="BB684" s="79" t="s">
        <v>18</v>
      </c>
    </row>
    <row r="685" spans="53:54">
      <c r="BA685" s="79" t="s">
        <v>809</v>
      </c>
      <c r="BB685" s="79" t="s">
        <v>18</v>
      </c>
    </row>
    <row r="686" spans="53:54">
      <c r="BA686" s="79" t="s">
        <v>810</v>
      </c>
      <c r="BB686" s="79">
        <v>0.88571428571428568</v>
      </c>
    </row>
    <row r="687" spans="53:54">
      <c r="BA687" s="79" t="s">
        <v>811</v>
      </c>
      <c r="BB687" s="79">
        <v>0.85</v>
      </c>
    </row>
    <row r="688" spans="53:54">
      <c r="BA688" s="79" t="s">
        <v>812</v>
      </c>
      <c r="BB688" s="79">
        <v>0.9358974358974359</v>
      </c>
    </row>
    <row r="689" spans="53:54">
      <c r="BA689" s="79" t="s">
        <v>813</v>
      </c>
      <c r="BB689" s="79">
        <v>0.96875</v>
      </c>
    </row>
    <row r="690" spans="53:54">
      <c r="BA690" s="79" t="s">
        <v>814</v>
      </c>
      <c r="BB690" s="79">
        <v>0.92307692307692313</v>
      </c>
    </row>
    <row r="691" spans="53:54">
      <c r="BA691" s="79" t="s">
        <v>815</v>
      </c>
      <c r="BB691" s="79">
        <v>0.92156862745098034</v>
      </c>
    </row>
    <row r="692" spans="53:54">
      <c r="BA692" s="79" t="s">
        <v>816</v>
      </c>
      <c r="BB692" s="79">
        <v>0.7142857142857143</v>
      </c>
    </row>
    <row r="693" spans="53:54">
      <c r="BA693" s="79" t="s">
        <v>817</v>
      </c>
      <c r="BB693" s="79">
        <v>0.5</v>
      </c>
    </row>
    <row r="694" spans="53:54">
      <c r="BA694" s="79" t="s">
        <v>818</v>
      </c>
      <c r="BB694" s="79">
        <v>0.69354838709677424</v>
      </c>
    </row>
    <row r="695" spans="53:54">
      <c r="BA695" s="79" t="s">
        <v>819</v>
      </c>
      <c r="BB695" s="79">
        <v>0.8214285714285714</v>
      </c>
    </row>
    <row r="696" spans="53:54">
      <c r="BA696" s="79" t="s">
        <v>820</v>
      </c>
      <c r="BB696" s="79">
        <v>0.8</v>
      </c>
    </row>
    <row r="697" spans="53:54">
      <c r="BA697" s="79" t="s">
        <v>821</v>
      </c>
      <c r="BB697" s="79">
        <v>0.74846625766871167</v>
      </c>
    </row>
    <row r="698" spans="53:54">
      <c r="BA698" s="79" t="s">
        <v>822</v>
      </c>
      <c r="BB698" s="79">
        <v>0.44444444444444442</v>
      </c>
    </row>
    <row r="699" spans="53:54">
      <c r="BA699" s="79" t="s">
        <v>823</v>
      </c>
      <c r="BB699" s="79">
        <v>0.83333333333333337</v>
      </c>
    </row>
    <row r="700" spans="53:54">
      <c r="BA700" s="79" t="s">
        <v>824</v>
      </c>
      <c r="BB700" s="79">
        <v>0.6071428571428571</v>
      </c>
    </row>
    <row r="701" spans="53:54">
      <c r="BA701" s="79" t="s">
        <v>825</v>
      </c>
      <c r="BB701" s="79">
        <v>0.65217391304347827</v>
      </c>
    </row>
    <row r="702" spans="53:54">
      <c r="BA702" s="79" t="s">
        <v>826</v>
      </c>
      <c r="BB702" s="79">
        <v>0.33333333333333331</v>
      </c>
    </row>
    <row r="703" spans="53:54">
      <c r="BA703" s="79" t="s">
        <v>827</v>
      </c>
      <c r="BB703" s="79">
        <v>0.5714285714285714</v>
      </c>
    </row>
    <row r="704" spans="53:54">
      <c r="BA704" s="79" t="s">
        <v>828</v>
      </c>
      <c r="BB704" s="79">
        <v>0.11428571428571428</v>
      </c>
    </row>
    <row r="705" spans="53:54">
      <c r="BA705" s="79" t="s">
        <v>829</v>
      </c>
      <c r="BB705" s="79">
        <v>0.15</v>
      </c>
    </row>
    <row r="706" spans="53:54">
      <c r="BA706" s="79" t="s">
        <v>830</v>
      </c>
      <c r="BB706" s="79">
        <v>6.4102564102564097E-2</v>
      </c>
    </row>
    <row r="707" spans="53:54">
      <c r="BA707" s="79" t="s">
        <v>831</v>
      </c>
      <c r="BB707" s="79">
        <v>3.125E-2</v>
      </c>
    </row>
    <row r="708" spans="53:54">
      <c r="BA708" s="79" t="s">
        <v>832</v>
      </c>
      <c r="BB708" s="79">
        <v>7.6923076923076927E-2</v>
      </c>
    </row>
    <row r="709" spans="53:54">
      <c r="BA709" s="79" t="s">
        <v>833</v>
      </c>
      <c r="BB709" s="79">
        <v>7.8431372549019607E-2</v>
      </c>
    </row>
    <row r="710" spans="53:54">
      <c r="BA710" s="79" t="s">
        <v>834</v>
      </c>
      <c r="BB710" s="79">
        <v>0.2857142857142857</v>
      </c>
    </row>
    <row r="711" spans="53:54">
      <c r="BA711" s="79" t="s">
        <v>835</v>
      </c>
      <c r="BB711" s="79">
        <v>0.5</v>
      </c>
    </row>
    <row r="712" spans="53:54">
      <c r="BA712" s="79" t="s">
        <v>836</v>
      </c>
      <c r="BB712" s="79">
        <v>0.30645161290322581</v>
      </c>
    </row>
    <row r="713" spans="53:54">
      <c r="BA713" s="79" t="s">
        <v>837</v>
      </c>
      <c r="BB713" s="79">
        <v>0.17857142857142858</v>
      </c>
    </row>
    <row r="714" spans="53:54">
      <c r="BA714" s="79" t="s">
        <v>838</v>
      </c>
      <c r="BB714" s="79">
        <v>0.2</v>
      </c>
    </row>
    <row r="715" spans="53:54">
      <c r="BA715" s="79" t="s">
        <v>839</v>
      </c>
      <c r="BB715" s="79">
        <v>0.25153374233128833</v>
      </c>
    </row>
    <row r="716" spans="53:54">
      <c r="BA716" s="79" t="s">
        <v>840</v>
      </c>
      <c r="BB716" s="79">
        <v>0.55555555555555558</v>
      </c>
    </row>
    <row r="717" spans="53:54">
      <c r="BA717" s="79" t="s">
        <v>841</v>
      </c>
      <c r="BB717" s="79">
        <v>0.16666666666666666</v>
      </c>
    </row>
    <row r="718" spans="53:54">
      <c r="BA718" s="79" t="s">
        <v>842</v>
      </c>
      <c r="BB718" s="79">
        <v>0.39285714285714285</v>
      </c>
    </row>
    <row r="719" spans="53:54">
      <c r="BA719" s="79" t="s">
        <v>843</v>
      </c>
      <c r="BB719" s="79">
        <v>0.34782608695652173</v>
      </c>
    </row>
    <row r="720" spans="53:54">
      <c r="BA720" s="79" t="s">
        <v>844</v>
      </c>
      <c r="BB720" s="79">
        <v>0.66666666666666663</v>
      </c>
    </row>
    <row r="721" spans="53:54">
      <c r="BA721" s="79" t="s">
        <v>845</v>
      </c>
      <c r="BB721" s="79">
        <v>0.42857142857142855</v>
      </c>
    </row>
    <row r="722" spans="53:54">
      <c r="BA722" s="79" t="s">
        <v>846</v>
      </c>
      <c r="BB722" s="79">
        <v>0.4</v>
      </c>
    </row>
    <row r="723" spans="53:54">
      <c r="BA723" s="79" t="s">
        <v>847</v>
      </c>
      <c r="BB723" s="79">
        <v>0</v>
      </c>
    </row>
    <row r="724" spans="53:54">
      <c r="BA724" s="79" t="s">
        <v>848</v>
      </c>
      <c r="BB724" s="79">
        <v>0.33333333333333331</v>
      </c>
    </row>
    <row r="725" spans="53:54">
      <c r="BA725" s="79" t="s">
        <v>849</v>
      </c>
      <c r="BB725" s="79">
        <v>1</v>
      </c>
    </row>
    <row r="726" spans="53:54">
      <c r="BA726" s="79" t="s">
        <v>850</v>
      </c>
      <c r="BB726" s="79">
        <v>0.66666666666666663</v>
      </c>
    </row>
    <row r="727" spans="53:54">
      <c r="BA727" s="79" t="s">
        <v>851</v>
      </c>
      <c r="BB727" s="79">
        <v>0.5357142857142857</v>
      </c>
    </row>
    <row r="728" spans="53:54">
      <c r="BA728" s="79" t="s">
        <v>852</v>
      </c>
      <c r="BB728" s="79">
        <v>0.5</v>
      </c>
    </row>
    <row r="729" spans="53:54">
      <c r="BA729" s="79" t="s">
        <v>853</v>
      </c>
      <c r="BB729" s="79">
        <v>0.33333333333333331</v>
      </c>
    </row>
    <row r="730" spans="53:54">
      <c r="BA730" s="79" t="s">
        <v>854</v>
      </c>
      <c r="BB730" s="79">
        <v>0.2857142857142857</v>
      </c>
    </row>
    <row r="731" spans="53:54">
      <c r="BA731" s="79" t="s">
        <v>855</v>
      </c>
      <c r="BB731" s="79">
        <v>0.53125</v>
      </c>
    </row>
    <row r="732" spans="53:54">
      <c r="BA732" s="79" t="s">
        <v>856</v>
      </c>
      <c r="BB732" s="79">
        <v>0.54166666666666663</v>
      </c>
    </row>
    <row r="733" spans="53:54">
      <c r="BA733" s="79" t="s">
        <v>857</v>
      </c>
      <c r="BB733" s="79">
        <v>0.44</v>
      </c>
    </row>
    <row r="734" spans="53:54">
      <c r="BA734" s="79" t="s">
        <v>858</v>
      </c>
      <c r="BB734" s="79">
        <v>0</v>
      </c>
    </row>
    <row r="735" spans="53:54">
      <c r="BA735" s="79" t="s">
        <v>859</v>
      </c>
      <c r="BB735" s="79">
        <v>0</v>
      </c>
    </row>
    <row r="736" spans="53:54">
      <c r="BA736" s="79" t="s">
        <v>860</v>
      </c>
      <c r="BB736" s="79">
        <v>0.18181818181818182</v>
      </c>
    </row>
    <row r="737" spans="53:54">
      <c r="BA737" s="79" t="s">
        <v>861</v>
      </c>
      <c r="BB737" s="79">
        <v>9.5238095238095233E-2</v>
      </c>
    </row>
    <row r="738" spans="53:54">
      <c r="BA738" s="79" t="s">
        <v>862</v>
      </c>
      <c r="BB738" s="79">
        <v>0.29411764705882354</v>
      </c>
    </row>
    <row r="739" spans="53:54">
      <c r="BA739" s="79" t="s">
        <v>863</v>
      </c>
      <c r="BB739" s="79">
        <v>0.17460317460317459</v>
      </c>
    </row>
    <row r="740" spans="53:54">
      <c r="BA740" s="79" t="s">
        <v>864</v>
      </c>
      <c r="BB740" s="79">
        <v>0.6</v>
      </c>
    </row>
    <row r="741" spans="53:54">
      <c r="BA741" s="79" t="s">
        <v>865</v>
      </c>
      <c r="BB741" s="79">
        <v>1</v>
      </c>
    </row>
    <row r="742" spans="53:54">
      <c r="BA742" s="79" t="s">
        <v>866</v>
      </c>
      <c r="BB742" s="79">
        <v>0.66666666666666663</v>
      </c>
    </row>
    <row r="743" spans="53:54">
      <c r="BA743" s="79" t="s">
        <v>867</v>
      </c>
      <c r="BB743" s="79">
        <v>0</v>
      </c>
    </row>
    <row r="744" spans="53:54">
      <c r="BA744" s="79" t="s">
        <v>868</v>
      </c>
      <c r="BB744" s="79">
        <v>0.33333333333333331</v>
      </c>
    </row>
    <row r="745" spans="53:54">
      <c r="BA745" s="79" t="s">
        <v>869</v>
      </c>
      <c r="BB745" s="79">
        <v>0.4642857142857143</v>
      </c>
    </row>
    <row r="746" spans="53:54">
      <c r="BA746" s="79" t="s">
        <v>870</v>
      </c>
      <c r="BB746" s="79">
        <v>0.5</v>
      </c>
    </row>
    <row r="747" spans="53:54">
      <c r="BA747" s="79" t="s">
        <v>871</v>
      </c>
      <c r="BB747" s="79">
        <v>0.66666666666666663</v>
      </c>
    </row>
    <row r="748" spans="53:54">
      <c r="BA748" s="79" t="s">
        <v>872</v>
      </c>
      <c r="BB748" s="79">
        <v>0.7142857142857143</v>
      </c>
    </row>
    <row r="749" spans="53:54">
      <c r="BA749" s="79" t="s">
        <v>873</v>
      </c>
      <c r="BB749" s="79">
        <v>0.46875</v>
      </c>
    </row>
    <row r="750" spans="53:54">
      <c r="BA750" s="79" t="s">
        <v>874</v>
      </c>
      <c r="BB750" s="79">
        <v>0.45833333333333331</v>
      </c>
    </row>
    <row r="751" spans="53:54">
      <c r="BA751" s="79" t="s">
        <v>875</v>
      </c>
      <c r="BB751" s="79">
        <v>0.56000000000000005</v>
      </c>
    </row>
    <row r="752" spans="53:54">
      <c r="BA752" s="79" t="s">
        <v>876</v>
      </c>
      <c r="BB752" s="79">
        <v>1</v>
      </c>
    </row>
    <row r="753" spans="53:54">
      <c r="BA753" s="79" t="s">
        <v>877</v>
      </c>
      <c r="BB753" s="79">
        <v>0</v>
      </c>
    </row>
    <row r="754" spans="53:54">
      <c r="BA754" s="79" t="s">
        <v>878</v>
      </c>
      <c r="BB754" s="79">
        <v>0.81818181818181823</v>
      </c>
    </row>
    <row r="755" spans="53:54">
      <c r="BA755" s="79" t="s">
        <v>879</v>
      </c>
      <c r="BB755" s="79">
        <v>0.90476190476190477</v>
      </c>
    </row>
    <row r="756" spans="53:54">
      <c r="BA756" s="79" t="s">
        <v>880</v>
      </c>
      <c r="BB756" s="79">
        <v>0.70588235294117652</v>
      </c>
    </row>
    <row r="757" spans="53:54">
      <c r="BA757" s="79" t="s">
        <v>881</v>
      </c>
      <c r="BB757" s="79">
        <v>0.82539682539682535</v>
      </c>
    </row>
    <row r="758" spans="53:54">
      <c r="BA758" s="79" t="s">
        <v>882</v>
      </c>
      <c r="BB758" s="79" t="s">
        <v>18</v>
      </c>
    </row>
    <row r="759" spans="53:54">
      <c r="BA759" s="79" t="s">
        <v>883</v>
      </c>
      <c r="BB759" s="79" t="s">
        <v>18</v>
      </c>
    </row>
    <row r="760" spans="53:54">
      <c r="BA760" s="79" t="s">
        <v>884</v>
      </c>
      <c r="BB760" s="79" t="s">
        <v>18</v>
      </c>
    </row>
    <row r="761" spans="53:54">
      <c r="BA761" s="79" t="s">
        <v>885</v>
      </c>
      <c r="BB761" s="79" t="s">
        <v>18</v>
      </c>
    </row>
    <row r="762" spans="53:54">
      <c r="BA762" s="79" t="s">
        <v>886</v>
      </c>
      <c r="BB762" s="79" t="s">
        <v>18</v>
      </c>
    </row>
    <row r="763" spans="53:54">
      <c r="BA763" s="79" t="s">
        <v>887</v>
      </c>
      <c r="BB763" s="79" t="s">
        <v>18</v>
      </c>
    </row>
    <row r="764" spans="53:54">
      <c r="BA764" s="79" t="s">
        <v>888</v>
      </c>
      <c r="BB764" s="79" t="s">
        <v>18</v>
      </c>
    </row>
    <row r="765" spans="53:54">
      <c r="BA765" s="79" t="s">
        <v>889</v>
      </c>
      <c r="BB765" s="79" t="s">
        <v>18</v>
      </c>
    </row>
    <row r="766" spans="53:54">
      <c r="BA766" s="79" t="s">
        <v>890</v>
      </c>
      <c r="BB766" s="79" t="s">
        <v>18</v>
      </c>
    </row>
    <row r="767" spans="53:54">
      <c r="BA767" s="79" t="s">
        <v>891</v>
      </c>
      <c r="BB767" s="79" t="s">
        <v>18</v>
      </c>
    </row>
    <row r="768" spans="53:54">
      <c r="BA768" s="79" t="s">
        <v>892</v>
      </c>
      <c r="BB768" s="79" t="s">
        <v>18</v>
      </c>
    </row>
    <row r="769" spans="53:54">
      <c r="BA769" s="79" t="s">
        <v>893</v>
      </c>
      <c r="BB769" s="79" t="s">
        <v>18</v>
      </c>
    </row>
    <row r="770" spans="53:54">
      <c r="BA770" s="79" t="s">
        <v>894</v>
      </c>
      <c r="BB770" s="79">
        <v>1</v>
      </c>
    </row>
    <row r="771" spans="53:54">
      <c r="BA771" s="79" t="s">
        <v>895</v>
      </c>
      <c r="BB771" s="79">
        <v>0.90196078431372551</v>
      </c>
    </row>
    <row r="772" spans="53:54">
      <c r="BA772" s="79" t="s">
        <v>896</v>
      </c>
      <c r="BB772" s="79">
        <v>0.94736842105263153</v>
      </c>
    </row>
    <row r="773" spans="53:54">
      <c r="BA773" s="79" t="s">
        <v>897</v>
      </c>
      <c r="BB773" s="79">
        <v>1</v>
      </c>
    </row>
    <row r="774" spans="53:54">
      <c r="BA774" s="79" t="s">
        <v>898</v>
      </c>
      <c r="BB774" s="79">
        <v>0.95652173913043481</v>
      </c>
    </row>
    <row r="775" spans="53:54">
      <c r="BA775" s="79" t="s">
        <v>899</v>
      </c>
      <c r="BB775" s="79">
        <v>0.94039735099337751</v>
      </c>
    </row>
    <row r="776" spans="53:54">
      <c r="BA776" s="79" t="s">
        <v>900</v>
      </c>
      <c r="BB776" s="79">
        <v>1</v>
      </c>
    </row>
    <row r="777" spans="53:54">
      <c r="BA777" s="79" t="s">
        <v>901</v>
      </c>
      <c r="BB777" s="79">
        <v>0.7</v>
      </c>
    </row>
    <row r="778" spans="53:54">
      <c r="BA778" s="79" t="s">
        <v>902</v>
      </c>
      <c r="BB778" s="79">
        <v>0.83636363636363631</v>
      </c>
    </row>
    <row r="779" spans="53:54">
      <c r="BA779" s="79" t="s">
        <v>903</v>
      </c>
      <c r="BB779" s="79">
        <v>0.88461538461538458</v>
      </c>
    </row>
    <row r="780" spans="53:54">
      <c r="BA780" s="79" t="s">
        <v>904</v>
      </c>
      <c r="BB780" s="79">
        <v>0.88372093023255816</v>
      </c>
    </row>
    <row r="781" spans="53:54">
      <c r="BA781" s="79" t="s">
        <v>905</v>
      </c>
      <c r="BB781" s="79">
        <v>0.83333333333333337</v>
      </c>
    </row>
    <row r="782" spans="53:54">
      <c r="BA782" s="79" t="s">
        <v>906</v>
      </c>
      <c r="BB782" s="79">
        <v>1</v>
      </c>
    </row>
    <row r="783" spans="53:54">
      <c r="BA783" s="79" t="s">
        <v>907</v>
      </c>
      <c r="BB783" s="79">
        <v>0.7142857142857143</v>
      </c>
    </row>
    <row r="784" spans="53:54">
      <c r="BA784" s="79" t="s">
        <v>908</v>
      </c>
      <c r="BB784" s="79">
        <v>0.6875</v>
      </c>
    </row>
    <row r="785" spans="53:54">
      <c r="BA785" s="79" t="s">
        <v>909</v>
      </c>
      <c r="BB785" s="79">
        <v>0.8</v>
      </c>
    </row>
    <row r="786" spans="53:54">
      <c r="BA786" s="79" t="s">
        <v>910</v>
      </c>
      <c r="BB786" s="79">
        <v>0.72972972972972971</v>
      </c>
    </row>
    <row r="787" spans="53:54">
      <c r="BA787" s="79" t="s">
        <v>911</v>
      </c>
      <c r="BB787" s="79">
        <v>0.73109243697478987</v>
      </c>
    </row>
    <row r="788" spans="53:54">
      <c r="BA788" s="79" t="s">
        <v>912</v>
      </c>
      <c r="BB788" s="79">
        <v>0</v>
      </c>
    </row>
    <row r="789" spans="53:54">
      <c r="BA789" s="79" t="s">
        <v>913</v>
      </c>
      <c r="BB789" s="79">
        <v>9.8039215686274508E-2</v>
      </c>
    </row>
    <row r="790" spans="53:54">
      <c r="BA790" s="79" t="s">
        <v>914</v>
      </c>
      <c r="BB790" s="79">
        <v>5.2631578947368418E-2</v>
      </c>
    </row>
    <row r="791" spans="53:54">
      <c r="BA791" s="79" t="s">
        <v>915</v>
      </c>
      <c r="BB791" s="79">
        <v>0</v>
      </c>
    </row>
    <row r="792" spans="53:54">
      <c r="BA792" s="79" t="s">
        <v>916</v>
      </c>
      <c r="BB792" s="79">
        <v>4.3478260869565216E-2</v>
      </c>
    </row>
    <row r="793" spans="53:54">
      <c r="BA793" s="79" t="s">
        <v>917</v>
      </c>
      <c r="BB793" s="79">
        <v>5.9602649006622516E-2</v>
      </c>
    </row>
    <row r="794" spans="53:54">
      <c r="BA794" s="79" t="s">
        <v>918</v>
      </c>
      <c r="BB794" s="79">
        <v>0</v>
      </c>
    </row>
    <row r="795" spans="53:54">
      <c r="BA795" s="79" t="s">
        <v>919</v>
      </c>
      <c r="BB795" s="79">
        <v>0.3</v>
      </c>
    </row>
    <row r="796" spans="53:54">
      <c r="BA796" s="79" t="s">
        <v>920</v>
      </c>
      <c r="BB796" s="79">
        <v>0.16363636363636364</v>
      </c>
    </row>
    <row r="797" spans="53:54">
      <c r="BA797" s="79" t="s">
        <v>921</v>
      </c>
      <c r="BB797" s="79">
        <v>0.11538461538461539</v>
      </c>
    </row>
    <row r="798" spans="53:54">
      <c r="BA798" s="79" t="s">
        <v>922</v>
      </c>
      <c r="BB798" s="79">
        <v>0.11627906976744186</v>
      </c>
    </row>
    <row r="799" spans="53:54">
      <c r="BA799" s="79" t="s">
        <v>923</v>
      </c>
      <c r="BB799" s="79">
        <v>0.16666666666666666</v>
      </c>
    </row>
    <row r="800" spans="53:54">
      <c r="BA800" s="79" t="s">
        <v>924</v>
      </c>
      <c r="BB800" s="79">
        <v>0</v>
      </c>
    </row>
    <row r="801" spans="53:54">
      <c r="BA801" s="79" t="s">
        <v>925</v>
      </c>
      <c r="BB801" s="79">
        <v>0.2857142857142857</v>
      </c>
    </row>
    <row r="802" spans="53:54">
      <c r="BA802" s="79" t="s">
        <v>926</v>
      </c>
      <c r="BB802" s="79">
        <v>0.3125</v>
      </c>
    </row>
    <row r="803" spans="53:54">
      <c r="BA803" s="79" t="s">
        <v>927</v>
      </c>
      <c r="BB803" s="79">
        <v>0.2</v>
      </c>
    </row>
    <row r="804" spans="53:54">
      <c r="BA804" s="79" t="s">
        <v>928</v>
      </c>
      <c r="BB804" s="79">
        <v>0.27027027027027029</v>
      </c>
    </row>
    <row r="805" spans="53:54">
      <c r="BA805" s="79" t="s">
        <v>929</v>
      </c>
      <c r="BB805" s="79">
        <v>0.26890756302521007</v>
      </c>
    </row>
    <row r="806" spans="53:54">
      <c r="BA806" s="79" t="s">
        <v>930</v>
      </c>
      <c r="BB806" s="79">
        <v>1</v>
      </c>
    </row>
    <row r="807" spans="53:54">
      <c r="BA807" s="79" t="s">
        <v>931</v>
      </c>
      <c r="BB807" s="79">
        <v>0.75</v>
      </c>
    </row>
    <row r="808" spans="53:54">
      <c r="BA808" s="79" t="s">
        <v>932</v>
      </c>
      <c r="BB808" s="79">
        <v>0.5</v>
      </c>
    </row>
    <row r="809" spans="53:54">
      <c r="BA809" s="79" t="s">
        <v>933</v>
      </c>
      <c r="BB809" s="79">
        <v>1</v>
      </c>
    </row>
    <row r="810" spans="53:54">
      <c r="BA810" s="79" t="s">
        <v>934</v>
      </c>
      <c r="BB810" s="79">
        <v>0.90909090909090906</v>
      </c>
    </row>
    <row r="811" spans="53:54">
      <c r="BA811" s="79" t="s">
        <v>935</v>
      </c>
      <c r="BB811" s="79">
        <v>0.83333333333333337</v>
      </c>
    </row>
    <row r="812" spans="53:54">
      <c r="BA812" s="79" t="s">
        <v>936</v>
      </c>
      <c r="BB812" s="79">
        <v>1</v>
      </c>
    </row>
    <row r="813" spans="53:54">
      <c r="BA813" s="79" t="s">
        <v>937</v>
      </c>
      <c r="BB813" s="79">
        <v>0.2608695652173913</v>
      </c>
    </row>
    <row r="814" spans="53:54">
      <c r="BA814" s="79" t="s">
        <v>938</v>
      </c>
      <c r="BB814" s="79">
        <v>0.62790697674418605</v>
      </c>
    </row>
    <row r="815" spans="53:54">
      <c r="BA815" s="79" t="s">
        <v>939</v>
      </c>
      <c r="BB815" s="79">
        <v>0.6470588235294118</v>
      </c>
    </row>
    <row r="816" spans="53:54">
      <c r="BA816" s="79" t="s">
        <v>940</v>
      </c>
      <c r="BB816" s="79">
        <v>0.6607142857142857</v>
      </c>
    </row>
    <row r="817" spans="53:54">
      <c r="BA817" s="79" t="s">
        <v>941</v>
      </c>
      <c r="BB817" s="79">
        <v>0.58571428571428574</v>
      </c>
    </row>
    <row r="818" spans="53:54">
      <c r="BA818" s="79" t="s">
        <v>942</v>
      </c>
      <c r="BB818" s="79">
        <v>0</v>
      </c>
    </row>
    <row r="819" spans="53:54">
      <c r="BA819" s="79" t="s">
        <v>943</v>
      </c>
      <c r="BB819" s="79">
        <v>0</v>
      </c>
    </row>
    <row r="820" spans="53:54">
      <c r="BA820" s="79" t="s">
        <v>944</v>
      </c>
      <c r="BB820" s="79">
        <v>0.11764705882352941</v>
      </c>
    </row>
    <row r="821" spans="53:54">
      <c r="BA821" s="79" t="s">
        <v>945</v>
      </c>
      <c r="BB821" s="79">
        <v>0</v>
      </c>
    </row>
    <row r="822" spans="53:54">
      <c r="BA822" s="79" t="s">
        <v>946</v>
      </c>
      <c r="BB822" s="79">
        <v>0.60606060606060608</v>
      </c>
    </row>
    <row r="823" spans="53:54">
      <c r="BA823" s="79" t="s">
        <v>947</v>
      </c>
      <c r="BB823" s="79">
        <v>0.36666666666666664</v>
      </c>
    </row>
    <row r="824" spans="53:54">
      <c r="BA824" s="79" t="s">
        <v>948</v>
      </c>
      <c r="BB824" s="79">
        <v>0</v>
      </c>
    </row>
    <row r="825" spans="53:54">
      <c r="BA825" s="79" t="s">
        <v>949</v>
      </c>
      <c r="BB825" s="79">
        <v>0.25</v>
      </c>
    </row>
    <row r="826" spans="53:54">
      <c r="BA826" s="79" t="s">
        <v>950</v>
      </c>
      <c r="BB826" s="79">
        <v>0.5</v>
      </c>
    </row>
    <row r="827" spans="53:54">
      <c r="BA827" s="79" t="s">
        <v>951</v>
      </c>
      <c r="BB827" s="79">
        <v>0</v>
      </c>
    </row>
    <row r="828" spans="53:54">
      <c r="BA828" s="79" t="s">
        <v>952</v>
      </c>
      <c r="BB828" s="79">
        <v>9.0909090909090912E-2</v>
      </c>
    </row>
    <row r="829" spans="53:54">
      <c r="BA829" s="79" t="s">
        <v>953</v>
      </c>
      <c r="BB829" s="79">
        <v>0.16666666666666666</v>
      </c>
    </row>
    <row r="830" spans="53:54">
      <c r="BA830" s="79" t="s">
        <v>954</v>
      </c>
      <c r="BB830" s="79">
        <v>0</v>
      </c>
    </row>
    <row r="831" spans="53:54">
      <c r="BA831" s="79" t="s">
        <v>955</v>
      </c>
      <c r="BB831" s="79">
        <v>0.73913043478260865</v>
      </c>
    </row>
    <row r="832" spans="53:54">
      <c r="BA832" s="79" t="s">
        <v>956</v>
      </c>
      <c r="BB832" s="79">
        <v>0.37209302325581395</v>
      </c>
    </row>
    <row r="833" spans="53:54">
      <c r="BA833" s="79" t="s">
        <v>957</v>
      </c>
      <c r="BB833" s="79">
        <v>0.35294117647058826</v>
      </c>
    </row>
    <row r="834" spans="53:54">
      <c r="BA834" s="79" t="s">
        <v>958</v>
      </c>
      <c r="BB834" s="79">
        <v>0.3392857142857143</v>
      </c>
    </row>
    <row r="835" spans="53:54">
      <c r="BA835" s="79" t="s">
        <v>959</v>
      </c>
      <c r="BB835" s="79">
        <v>0.41428571428571431</v>
      </c>
    </row>
    <row r="836" spans="53:54">
      <c r="BA836" s="79" t="s">
        <v>960</v>
      </c>
      <c r="BB836" s="79">
        <v>1</v>
      </c>
    </row>
    <row r="837" spans="53:54">
      <c r="BA837" s="79" t="s">
        <v>961</v>
      </c>
      <c r="BB837" s="79">
        <v>1</v>
      </c>
    </row>
    <row r="838" spans="53:54">
      <c r="BA838" s="79" t="s">
        <v>962</v>
      </c>
      <c r="BB838" s="79">
        <v>0.88235294117647056</v>
      </c>
    </row>
    <row r="839" spans="53:54">
      <c r="BA839" s="79" t="s">
        <v>963</v>
      </c>
      <c r="BB839" s="79">
        <v>1</v>
      </c>
    </row>
    <row r="840" spans="53:54">
      <c r="BA840" s="79" t="s">
        <v>964</v>
      </c>
      <c r="BB840" s="79">
        <v>0.39393939393939392</v>
      </c>
    </row>
    <row r="841" spans="53:54">
      <c r="BA841" s="79" t="s">
        <v>965</v>
      </c>
      <c r="BB841" s="79">
        <v>0.6333333333333333</v>
      </c>
    </row>
    <row r="842" spans="53:54">
      <c r="BA842" s="79" t="s">
        <v>966</v>
      </c>
      <c r="BB842" s="79" t="s">
        <v>18</v>
      </c>
    </row>
    <row r="843" spans="53:54">
      <c r="BA843" s="79" t="s">
        <v>967</v>
      </c>
      <c r="BB843" s="79" t="s">
        <v>18</v>
      </c>
    </row>
    <row r="844" spans="53:54">
      <c r="BA844" s="79" t="s">
        <v>968</v>
      </c>
      <c r="BB844" s="79" t="s">
        <v>18</v>
      </c>
    </row>
    <row r="845" spans="53:54">
      <c r="BA845" s="79" t="s">
        <v>969</v>
      </c>
      <c r="BB845" s="79" t="s">
        <v>18</v>
      </c>
    </row>
    <row r="846" spans="53:54">
      <c r="BA846" s="79" t="s">
        <v>970</v>
      </c>
      <c r="BB846" s="79" t="s">
        <v>18</v>
      </c>
    </row>
    <row r="847" spans="53:54">
      <c r="BA847" s="79" t="s">
        <v>971</v>
      </c>
      <c r="BB847" s="79" t="s">
        <v>18</v>
      </c>
    </row>
    <row r="848" spans="53:54">
      <c r="BA848" s="79" t="s">
        <v>972</v>
      </c>
      <c r="BB848" s="79" t="s">
        <v>18</v>
      </c>
    </row>
    <row r="849" spans="53:54">
      <c r="BA849" s="79" t="s">
        <v>973</v>
      </c>
      <c r="BB849" s="79" t="s">
        <v>18</v>
      </c>
    </row>
    <row r="850" spans="53:54">
      <c r="BA850" s="79" t="s">
        <v>974</v>
      </c>
      <c r="BB850" s="79" t="s">
        <v>18</v>
      </c>
    </row>
    <row r="851" spans="53:54">
      <c r="BA851" s="79" t="s">
        <v>975</v>
      </c>
      <c r="BB851" s="79" t="s">
        <v>18</v>
      </c>
    </row>
    <row r="852" spans="53:54">
      <c r="BA852" s="79" t="s">
        <v>976</v>
      </c>
      <c r="BB852" s="79" t="s">
        <v>18</v>
      </c>
    </row>
    <row r="853" spans="53:54">
      <c r="BA853" s="79" t="s">
        <v>977</v>
      </c>
      <c r="BB853" s="79" t="s">
        <v>18</v>
      </c>
    </row>
    <row r="854" spans="53:54">
      <c r="BA854" s="79" t="s">
        <v>978</v>
      </c>
      <c r="BB854" s="79">
        <v>0.91304347826086951</v>
      </c>
    </row>
    <row r="855" spans="53:54">
      <c r="BA855" s="79" t="s">
        <v>979</v>
      </c>
      <c r="BB855" s="79">
        <v>0.93087557603686633</v>
      </c>
    </row>
    <row r="856" spans="53:54">
      <c r="BA856" s="79" t="s">
        <v>980</v>
      </c>
      <c r="BB856" s="79">
        <v>0.98</v>
      </c>
    </row>
    <row r="857" spans="53:54">
      <c r="BA857" s="79" t="s">
        <v>981</v>
      </c>
      <c r="BB857" s="79">
        <v>1</v>
      </c>
    </row>
    <row r="858" spans="53:54">
      <c r="BA858" s="79" t="s">
        <v>982</v>
      </c>
      <c r="BB858" s="79">
        <v>0.88888888888888884</v>
      </c>
    </row>
    <row r="859" spans="53:54">
      <c r="BA859" s="79" t="s">
        <v>983</v>
      </c>
      <c r="BB859" s="79">
        <v>0.93608247422680413</v>
      </c>
    </row>
    <row r="860" spans="53:54">
      <c r="BA860" s="79" t="s">
        <v>984</v>
      </c>
      <c r="BB860" s="79">
        <v>0.82926829268292679</v>
      </c>
    </row>
    <row r="861" spans="53:54">
      <c r="BA861" s="79" t="s">
        <v>985</v>
      </c>
      <c r="BB861" s="79">
        <v>0.875</v>
      </c>
    </row>
    <row r="862" spans="53:54">
      <c r="BA862" s="79" t="s">
        <v>986</v>
      </c>
      <c r="BB862" s="79">
        <v>0.8125</v>
      </c>
    </row>
    <row r="863" spans="53:54">
      <c r="BA863" s="79" t="s">
        <v>987</v>
      </c>
      <c r="BB863" s="79">
        <v>0.96</v>
      </c>
    </row>
    <row r="864" spans="53:54">
      <c r="BA864" s="79" t="s">
        <v>988</v>
      </c>
      <c r="BB864" s="79">
        <v>0.7142857142857143</v>
      </c>
    </row>
    <row r="865" spans="53:54">
      <c r="BA865" s="79" t="s">
        <v>989</v>
      </c>
      <c r="BB865" s="79">
        <v>0.85119047619047616</v>
      </c>
    </row>
    <row r="866" spans="53:54">
      <c r="BA866" s="79" t="s">
        <v>990</v>
      </c>
      <c r="BB866" s="79">
        <v>0.8</v>
      </c>
    </row>
    <row r="867" spans="53:54">
      <c r="BA867" s="79" t="s">
        <v>991</v>
      </c>
      <c r="BB867" s="79">
        <v>0.79230769230769227</v>
      </c>
    </row>
    <row r="868" spans="53:54">
      <c r="BA868" s="79" t="s">
        <v>992</v>
      </c>
      <c r="BB868" s="79">
        <v>0.82539682539682535</v>
      </c>
    </row>
    <row r="869" spans="53:54">
      <c r="BA869" s="79" t="s">
        <v>993</v>
      </c>
      <c r="BB869" s="79">
        <v>0.77419354838709675</v>
      </c>
    </row>
    <row r="870" spans="53:54">
      <c r="BA870" s="79" t="s">
        <v>994</v>
      </c>
      <c r="BB870" s="79">
        <v>0.33333333333333331</v>
      </c>
    </row>
    <row r="871" spans="53:54">
      <c r="BA871" s="79" t="s">
        <v>995</v>
      </c>
      <c r="BB871" s="79">
        <v>0.78846153846153844</v>
      </c>
    </row>
    <row r="872" spans="53:54">
      <c r="BA872" s="79" t="s">
        <v>996</v>
      </c>
      <c r="BB872" s="79">
        <v>8.6956521739130432E-2</v>
      </c>
    </row>
    <row r="873" spans="53:54">
      <c r="BA873" s="79" t="s">
        <v>997</v>
      </c>
      <c r="BB873" s="79">
        <v>6.9124423963133647E-2</v>
      </c>
    </row>
    <row r="874" spans="53:54">
      <c r="BA874" s="79" t="s">
        <v>998</v>
      </c>
      <c r="BB874" s="79">
        <v>0.02</v>
      </c>
    </row>
    <row r="875" spans="53:54">
      <c r="BA875" s="79" t="s">
        <v>999</v>
      </c>
      <c r="BB875" s="79">
        <v>0</v>
      </c>
    </row>
    <row r="876" spans="53:54">
      <c r="BA876" s="79" t="s">
        <v>1000</v>
      </c>
      <c r="BB876" s="79">
        <v>0.1111111111111111</v>
      </c>
    </row>
    <row r="877" spans="53:54">
      <c r="BA877" s="79" t="s">
        <v>1001</v>
      </c>
      <c r="BB877" s="79">
        <v>6.3917525773195871E-2</v>
      </c>
    </row>
    <row r="878" spans="53:54">
      <c r="BA878" s="79" t="s">
        <v>1002</v>
      </c>
      <c r="BB878" s="79">
        <v>0.17073170731707318</v>
      </c>
    </row>
    <row r="879" spans="53:54">
      <c r="BA879" s="79" t="s">
        <v>1003</v>
      </c>
      <c r="BB879" s="79">
        <v>0.125</v>
      </c>
    </row>
    <row r="880" spans="53:54">
      <c r="BA880" s="79" t="s">
        <v>1004</v>
      </c>
      <c r="BB880" s="79">
        <v>0.1875</v>
      </c>
    </row>
    <row r="881" spans="53:54">
      <c r="BA881" s="79" t="s">
        <v>1005</v>
      </c>
      <c r="BB881" s="79">
        <v>0.04</v>
      </c>
    </row>
    <row r="882" spans="53:54">
      <c r="BA882" s="79" t="s">
        <v>1006</v>
      </c>
      <c r="BB882" s="79">
        <v>0.2857142857142857</v>
      </c>
    </row>
    <row r="883" spans="53:54">
      <c r="BA883" s="79" t="s">
        <v>1007</v>
      </c>
      <c r="BB883" s="79">
        <v>0.14880952380952381</v>
      </c>
    </row>
    <row r="884" spans="53:54">
      <c r="BA884" s="79" t="s">
        <v>1008</v>
      </c>
      <c r="BB884" s="79">
        <v>0.2</v>
      </c>
    </row>
    <row r="885" spans="53:54">
      <c r="BA885" s="79" t="s">
        <v>1009</v>
      </c>
      <c r="BB885" s="79">
        <v>0.2076923076923077</v>
      </c>
    </row>
    <row r="886" spans="53:54">
      <c r="BA886" s="79" t="s">
        <v>1010</v>
      </c>
      <c r="BB886" s="79">
        <v>0.17460317460317459</v>
      </c>
    </row>
    <row r="887" spans="53:54">
      <c r="BA887" s="79" t="s">
        <v>1011</v>
      </c>
      <c r="BB887" s="79">
        <v>0.22580645161290322</v>
      </c>
    </row>
    <row r="888" spans="53:54">
      <c r="BA888" s="79" t="s">
        <v>1012</v>
      </c>
      <c r="BB888" s="79">
        <v>0.66666666666666663</v>
      </c>
    </row>
    <row r="889" spans="53:54">
      <c r="BA889" s="79" t="s">
        <v>1013</v>
      </c>
      <c r="BB889" s="79">
        <v>0.21153846153846154</v>
      </c>
    </row>
    <row r="890" spans="53:54">
      <c r="BA890" s="79" t="s">
        <v>1014</v>
      </c>
      <c r="BB890" s="79">
        <v>0</v>
      </c>
    </row>
    <row r="891" spans="53:54">
      <c r="BA891" s="79" t="s">
        <v>1015</v>
      </c>
      <c r="BB891" s="79">
        <v>0</v>
      </c>
    </row>
    <row r="892" spans="53:54">
      <c r="BA892" s="79" t="s">
        <v>1016</v>
      </c>
      <c r="BB892" s="79">
        <v>0</v>
      </c>
    </row>
    <row r="893" spans="53:54">
      <c r="BA893" s="79" t="s">
        <v>1017</v>
      </c>
      <c r="BB893" s="79">
        <v>0</v>
      </c>
    </row>
    <row r="894" spans="53:54">
      <c r="BA894" s="79" t="s">
        <v>1018</v>
      </c>
      <c r="BB894" s="79">
        <v>0</v>
      </c>
    </row>
    <row r="895" spans="53:54">
      <c r="BA895" s="79" t="s">
        <v>1019</v>
      </c>
      <c r="BB895" s="79">
        <v>0</v>
      </c>
    </row>
    <row r="896" spans="53:54">
      <c r="BA896" s="79" t="s">
        <v>1020</v>
      </c>
      <c r="BB896" s="79">
        <v>0</v>
      </c>
    </row>
    <row r="897" spans="53:54">
      <c r="BA897" s="79" t="s">
        <v>1021</v>
      </c>
      <c r="BB897" s="79">
        <v>0</v>
      </c>
    </row>
    <row r="898" spans="53:54">
      <c r="BA898" s="79" t="s">
        <v>1022</v>
      </c>
      <c r="BB898" s="79">
        <v>0</v>
      </c>
    </row>
    <row r="899" spans="53:54">
      <c r="BA899" s="79" t="s">
        <v>1023</v>
      </c>
      <c r="BB899" s="79">
        <v>0</v>
      </c>
    </row>
    <row r="900" spans="53:54">
      <c r="BA900" s="79" t="s">
        <v>1024</v>
      </c>
      <c r="BB900" s="79">
        <v>0</v>
      </c>
    </row>
    <row r="901" spans="53:54">
      <c r="BA901" s="79" t="s">
        <v>1025</v>
      </c>
      <c r="BB901" s="79">
        <v>0</v>
      </c>
    </row>
    <row r="902" spans="53:54">
      <c r="BA902" s="79" t="s">
        <v>1026</v>
      </c>
      <c r="BB902" s="79">
        <v>0</v>
      </c>
    </row>
    <row r="903" spans="53:54">
      <c r="BA903" s="79" t="s">
        <v>1027</v>
      </c>
      <c r="BB903" s="79">
        <v>0</v>
      </c>
    </row>
    <row r="904" spans="53:54">
      <c r="BA904" s="79" t="s">
        <v>1028</v>
      </c>
      <c r="BB904" s="79">
        <v>0</v>
      </c>
    </row>
    <row r="905" spans="53:54">
      <c r="BA905" s="79" t="s">
        <v>1029</v>
      </c>
      <c r="BB905" s="79">
        <v>0</v>
      </c>
    </row>
    <row r="906" spans="53:54">
      <c r="BA906" s="79" t="s">
        <v>1030</v>
      </c>
      <c r="BB906" s="79">
        <v>0</v>
      </c>
    </row>
    <row r="907" spans="53:54">
      <c r="BA907" s="79" t="s">
        <v>1031</v>
      </c>
      <c r="BB907" s="79">
        <v>0</v>
      </c>
    </row>
    <row r="908" spans="53:54">
      <c r="BA908" s="79" t="s">
        <v>1032</v>
      </c>
      <c r="BB908" s="79">
        <v>0</v>
      </c>
    </row>
    <row r="909" spans="53:54">
      <c r="BA909" s="79" t="s">
        <v>1033</v>
      </c>
      <c r="BB909" s="79">
        <v>0</v>
      </c>
    </row>
    <row r="910" spans="53:54">
      <c r="BA910" s="79" t="s">
        <v>1034</v>
      </c>
      <c r="BB910" s="79">
        <v>0</v>
      </c>
    </row>
    <row r="911" spans="53:54">
      <c r="BA911" s="79" t="s">
        <v>1035</v>
      </c>
      <c r="BB911" s="79">
        <v>0</v>
      </c>
    </row>
    <row r="912" spans="53:54">
      <c r="BA912" s="79" t="s">
        <v>1036</v>
      </c>
      <c r="BB912" s="79">
        <v>0</v>
      </c>
    </row>
    <row r="913" spans="53:54">
      <c r="BA913" s="79" t="s">
        <v>1037</v>
      </c>
      <c r="BB913" s="79">
        <v>0</v>
      </c>
    </row>
    <row r="914" spans="53:54">
      <c r="BA914" s="79" t="s">
        <v>1038</v>
      </c>
      <c r="BB914" s="79">
        <v>0</v>
      </c>
    </row>
    <row r="915" spans="53:54">
      <c r="BA915" s="79" t="s">
        <v>1039</v>
      </c>
      <c r="BB915" s="79">
        <v>0</v>
      </c>
    </row>
    <row r="916" spans="53:54">
      <c r="BA916" s="79" t="s">
        <v>1040</v>
      </c>
      <c r="BB916" s="79">
        <v>0</v>
      </c>
    </row>
    <row r="917" spans="53:54">
      <c r="BA917" s="79" t="s">
        <v>1041</v>
      </c>
      <c r="BB917" s="79">
        <v>0</v>
      </c>
    </row>
    <row r="918" spans="53:54">
      <c r="BA918" s="79" t="s">
        <v>1042</v>
      </c>
      <c r="BB918" s="79">
        <v>0</v>
      </c>
    </row>
    <row r="919" spans="53:54">
      <c r="BA919" s="79" t="s">
        <v>1043</v>
      </c>
      <c r="BB919" s="79">
        <v>0</v>
      </c>
    </row>
    <row r="920" spans="53:54">
      <c r="BA920" s="79" t="s">
        <v>1044</v>
      </c>
      <c r="BB920" s="79">
        <v>0</v>
      </c>
    </row>
    <row r="921" spans="53:54">
      <c r="BA921" s="79" t="s">
        <v>1045</v>
      </c>
      <c r="BB921" s="79">
        <v>0</v>
      </c>
    </row>
    <row r="922" spans="53:54">
      <c r="BA922" s="79" t="s">
        <v>1046</v>
      </c>
      <c r="BB922" s="79">
        <v>0</v>
      </c>
    </row>
    <row r="923" spans="53:54">
      <c r="BA923" s="79" t="s">
        <v>1047</v>
      </c>
      <c r="BB923" s="79">
        <v>0</v>
      </c>
    </row>
    <row r="924" spans="53:54">
      <c r="BA924" s="79" t="s">
        <v>1048</v>
      </c>
      <c r="BB924" s="79">
        <v>0</v>
      </c>
    </row>
    <row r="925" spans="53:54">
      <c r="BA925" s="79" t="s">
        <v>1049</v>
      </c>
      <c r="BB925" s="79">
        <v>0</v>
      </c>
    </row>
    <row r="926" spans="53:54">
      <c r="BA926" s="79" t="s">
        <v>1050</v>
      </c>
      <c r="BB926" s="79" t="s">
        <v>18</v>
      </c>
    </row>
    <row r="927" spans="53:54">
      <c r="BA927" s="79" t="s">
        <v>1051</v>
      </c>
      <c r="BB927" s="79" t="s">
        <v>18</v>
      </c>
    </row>
    <row r="928" spans="53:54">
      <c r="BA928" s="79" t="s">
        <v>1052</v>
      </c>
      <c r="BB928" s="79" t="s">
        <v>18</v>
      </c>
    </row>
    <row r="929" spans="53:54">
      <c r="BA929" s="79" t="s">
        <v>1053</v>
      </c>
      <c r="BB929" s="79" t="s">
        <v>18</v>
      </c>
    </row>
    <row r="930" spans="53:54">
      <c r="BA930" s="79" t="s">
        <v>1054</v>
      </c>
      <c r="BB930" s="79" t="s">
        <v>18</v>
      </c>
    </row>
    <row r="931" spans="53:54">
      <c r="BA931" s="79" t="s">
        <v>1055</v>
      </c>
      <c r="BB931" s="79" t="s">
        <v>18</v>
      </c>
    </row>
    <row r="932" spans="53:54">
      <c r="BA932" s="79" t="s">
        <v>1056</v>
      </c>
      <c r="BB932" s="79" t="s">
        <v>18</v>
      </c>
    </row>
    <row r="933" spans="53:54">
      <c r="BA933" s="79" t="s">
        <v>1057</v>
      </c>
      <c r="BB933" s="79" t="s">
        <v>18</v>
      </c>
    </row>
    <row r="934" spans="53:54">
      <c r="BA934" s="79" t="s">
        <v>1058</v>
      </c>
      <c r="BB934" s="79" t="s">
        <v>18</v>
      </c>
    </row>
    <row r="935" spans="53:54">
      <c r="BA935" s="79" t="s">
        <v>1059</v>
      </c>
      <c r="BB935" s="79" t="s">
        <v>18</v>
      </c>
    </row>
    <row r="936" spans="53:54">
      <c r="BA936" s="79" t="s">
        <v>1060</v>
      </c>
      <c r="BB936" s="79" t="s">
        <v>18</v>
      </c>
    </row>
    <row r="937" spans="53:54">
      <c r="BA937" s="79" t="s">
        <v>1061</v>
      </c>
      <c r="BB937" s="79" t="s">
        <v>18</v>
      </c>
    </row>
    <row r="938" spans="53:54">
      <c r="BA938" s="79" t="s">
        <v>1062</v>
      </c>
      <c r="BB938" s="79">
        <v>0</v>
      </c>
    </row>
    <row r="939" spans="53:54">
      <c r="BA939" s="79" t="s">
        <v>1063</v>
      </c>
      <c r="BB939" s="79">
        <v>0.88235294117647056</v>
      </c>
    </row>
    <row r="940" spans="53:54">
      <c r="BA940" s="79" t="s">
        <v>1064</v>
      </c>
      <c r="BB940" s="79">
        <v>0.94285714285714284</v>
      </c>
    </row>
    <row r="941" spans="53:54">
      <c r="BA941" s="79" t="s">
        <v>1065</v>
      </c>
      <c r="BB941" s="79">
        <v>0.90384615384615385</v>
      </c>
    </row>
    <row r="942" spans="53:54">
      <c r="BA942" s="79" t="s">
        <v>1066</v>
      </c>
      <c r="BB942" s="79">
        <v>1</v>
      </c>
    </row>
    <row r="943" spans="53:54">
      <c r="BA943" s="79" t="s">
        <v>1067</v>
      </c>
      <c r="BB943" s="79">
        <v>0.91588785046728971</v>
      </c>
    </row>
    <row r="944" spans="53:54">
      <c r="BA944" s="79" t="s">
        <v>1068</v>
      </c>
      <c r="BB944" s="79">
        <v>0</v>
      </c>
    </row>
    <row r="945" spans="53:54">
      <c r="BA945" s="79" t="s">
        <v>1069</v>
      </c>
      <c r="BB945" s="79">
        <v>0.66666666666666663</v>
      </c>
    </row>
    <row r="946" spans="53:54">
      <c r="BA946" s="79" t="s">
        <v>1070</v>
      </c>
      <c r="BB946" s="79">
        <v>0.90322580645161288</v>
      </c>
    </row>
    <row r="947" spans="53:54">
      <c r="BA947" s="79" t="s">
        <v>1071</v>
      </c>
      <c r="BB947" s="79">
        <v>0.84</v>
      </c>
    </row>
    <row r="948" spans="53:54">
      <c r="BA948" s="79" t="s">
        <v>1072</v>
      </c>
      <c r="BB948" s="79">
        <v>1</v>
      </c>
    </row>
    <row r="949" spans="53:54">
      <c r="BA949" s="79" t="s">
        <v>1073</v>
      </c>
      <c r="BB949" s="79">
        <v>0.84782608695652173</v>
      </c>
    </row>
    <row r="950" spans="53:54">
      <c r="BA950" s="79" t="s">
        <v>1074</v>
      </c>
      <c r="BB950" s="79">
        <v>0</v>
      </c>
    </row>
    <row r="951" spans="53:54">
      <c r="BA951" s="79" t="s">
        <v>1075</v>
      </c>
      <c r="BB951" s="79">
        <v>0.6</v>
      </c>
    </row>
    <row r="952" spans="53:54">
      <c r="BA952" s="79" t="s">
        <v>1076</v>
      </c>
      <c r="BB952" s="79">
        <v>0.6470588235294118</v>
      </c>
    </row>
    <row r="953" spans="53:54">
      <c r="BA953" s="79" t="s">
        <v>1077</v>
      </c>
      <c r="BB953" s="79">
        <v>0.660377358490566</v>
      </c>
    </row>
    <row r="954" spans="53:54">
      <c r="BA954" s="79" t="s">
        <v>1078</v>
      </c>
      <c r="BB954" s="79">
        <v>0.5</v>
      </c>
    </row>
    <row r="955" spans="53:54">
      <c r="BA955" s="79" t="s">
        <v>1079</v>
      </c>
      <c r="BB955" s="79">
        <v>0.64935064935064934</v>
      </c>
    </row>
    <row r="956" spans="53:54">
      <c r="BA956" s="79" t="s">
        <v>1080</v>
      </c>
      <c r="BB956" s="79">
        <v>0</v>
      </c>
    </row>
    <row r="957" spans="53:54">
      <c r="BA957" s="79" t="s">
        <v>1081</v>
      </c>
      <c r="BB957" s="79">
        <v>0.11764705882352941</v>
      </c>
    </row>
    <row r="958" spans="53:54">
      <c r="BA958" s="79" t="s">
        <v>1082</v>
      </c>
      <c r="BB958" s="79">
        <v>5.7142857142857141E-2</v>
      </c>
    </row>
    <row r="959" spans="53:54">
      <c r="BA959" s="79" t="s">
        <v>1083</v>
      </c>
      <c r="BB959" s="79">
        <v>9.6153846153846159E-2</v>
      </c>
    </row>
    <row r="960" spans="53:54">
      <c r="BA960" s="79" t="s">
        <v>1084</v>
      </c>
      <c r="BB960" s="79">
        <v>0</v>
      </c>
    </row>
    <row r="961" spans="53:54">
      <c r="BA961" s="79" t="s">
        <v>1085</v>
      </c>
      <c r="BB961" s="79">
        <v>8.4112149532710276E-2</v>
      </c>
    </row>
    <row r="962" spans="53:54">
      <c r="BA962" s="79" t="s">
        <v>1086</v>
      </c>
      <c r="BB962" s="79">
        <v>0</v>
      </c>
    </row>
    <row r="963" spans="53:54">
      <c r="BA963" s="79" t="s">
        <v>1087</v>
      </c>
      <c r="BB963" s="79">
        <v>0.33333333333333331</v>
      </c>
    </row>
    <row r="964" spans="53:54">
      <c r="BA964" s="79" t="s">
        <v>1088</v>
      </c>
      <c r="BB964" s="79">
        <v>9.6774193548387094E-2</v>
      </c>
    </row>
    <row r="965" spans="53:54">
      <c r="BA965" s="79" t="s">
        <v>1089</v>
      </c>
      <c r="BB965" s="79">
        <v>0.16</v>
      </c>
    </row>
    <row r="966" spans="53:54">
      <c r="BA966" s="79" t="s">
        <v>1090</v>
      </c>
      <c r="BB966" s="79">
        <v>0</v>
      </c>
    </row>
    <row r="967" spans="53:54">
      <c r="BA967" s="79" t="s">
        <v>1091</v>
      </c>
      <c r="BB967" s="79">
        <v>0.15217391304347827</v>
      </c>
    </row>
    <row r="968" spans="53:54">
      <c r="BA968" s="79" t="s">
        <v>1092</v>
      </c>
      <c r="BB968" s="79">
        <v>0</v>
      </c>
    </row>
    <row r="969" spans="53:54">
      <c r="BA969" s="79" t="s">
        <v>1093</v>
      </c>
      <c r="BB969" s="79">
        <v>0.4</v>
      </c>
    </row>
    <row r="970" spans="53:54">
      <c r="BA970" s="79" t="s">
        <v>1094</v>
      </c>
      <c r="BB970" s="79">
        <v>0.35294117647058826</v>
      </c>
    </row>
    <row r="971" spans="53:54">
      <c r="BA971" s="79" t="s">
        <v>1095</v>
      </c>
      <c r="BB971" s="79">
        <v>0.33962264150943394</v>
      </c>
    </row>
    <row r="972" spans="53:54">
      <c r="BA972" s="79" t="s">
        <v>1096</v>
      </c>
      <c r="BB972" s="79">
        <v>0.5</v>
      </c>
    </row>
    <row r="973" spans="53:54">
      <c r="BA973" s="79" t="s">
        <v>1097</v>
      </c>
      <c r="BB973" s="79">
        <v>0.35064935064935066</v>
      </c>
    </row>
    <row r="974" spans="53:54">
      <c r="BA974" s="79" t="s">
        <v>1098</v>
      </c>
      <c r="BB974" s="79">
        <v>0</v>
      </c>
    </row>
    <row r="975" spans="53:54">
      <c r="BA975" s="79" t="s">
        <v>1099</v>
      </c>
      <c r="BB975" s="79">
        <v>0</v>
      </c>
    </row>
    <row r="976" spans="53:54">
      <c r="BA976" s="79" t="s">
        <v>1100</v>
      </c>
      <c r="BB976" s="79">
        <v>0</v>
      </c>
    </row>
    <row r="977" spans="53:54">
      <c r="BA977" s="79" t="s">
        <v>1101</v>
      </c>
      <c r="BB977" s="79">
        <v>0</v>
      </c>
    </row>
    <row r="978" spans="53:54">
      <c r="BA978" s="79" t="s">
        <v>1102</v>
      </c>
      <c r="BB978" s="79">
        <v>0</v>
      </c>
    </row>
    <row r="979" spans="53:54">
      <c r="BA979" s="79" t="s">
        <v>1103</v>
      </c>
      <c r="BB979" s="79">
        <v>0</v>
      </c>
    </row>
    <row r="980" spans="53:54">
      <c r="BA980" s="79" t="s">
        <v>1104</v>
      </c>
      <c r="BB980" s="79">
        <v>0</v>
      </c>
    </row>
    <row r="981" spans="53:54">
      <c r="BA981" s="79" t="s">
        <v>1105</v>
      </c>
      <c r="BB981" s="79">
        <v>0</v>
      </c>
    </row>
    <row r="982" spans="53:54">
      <c r="BA982" s="79" t="s">
        <v>1106</v>
      </c>
      <c r="BB982" s="79">
        <v>0</v>
      </c>
    </row>
    <row r="983" spans="53:54">
      <c r="BA983" s="79" t="s">
        <v>1107</v>
      </c>
      <c r="BB983" s="79">
        <v>0</v>
      </c>
    </row>
    <row r="984" spans="53:54">
      <c r="BA984" s="79" t="s">
        <v>1108</v>
      </c>
      <c r="BB984" s="79">
        <v>0</v>
      </c>
    </row>
    <row r="985" spans="53:54">
      <c r="BA985" s="79" t="s">
        <v>1109</v>
      </c>
      <c r="BB985" s="79">
        <v>0</v>
      </c>
    </row>
    <row r="986" spans="53:54">
      <c r="BA986" s="79" t="s">
        <v>1110</v>
      </c>
      <c r="BB986" s="79">
        <v>0</v>
      </c>
    </row>
    <row r="987" spans="53:54">
      <c r="BA987" s="79" t="s">
        <v>1111</v>
      </c>
      <c r="BB987" s="79">
        <v>0</v>
      </c>
    </row>
    <row r="988" spans="53:54">
      <c r="BA988" s="79" t="s">
        <v>1112</v>
      </c>
      <c r="BB988" s="79">
        <v>0</v>
      </c>
    </row>
    <row r="989" spans="53:54">
      <c r="BA989" s="79" t="s">
        <v>1113</v>
      </c>
      <c r="BB989" s="79">
        <v>0</v>
      </c>
    </row>
    <row r="990" spans="53:54">
      <c r="BA990" s="79" t="s">
        <v>1114</v>
      </c>
      <c r="BB990" s="79">
        <v>0</v>
      </c>
    </row>
    <row r="991" spans="53:54">
      <c r="BA991" s="79" t="s">
        <v>1115</v>
      </c>
      <c r="BB991" s="79">
        <v>0</v>
      </c>
    </row>
    <row r="992" spans="53:54">
      <c r="BA992" s="79" t="s">
        <v>1116</v>
      </c>
      <c r="BB992" s="79">
        <v>0</v>
      </c>
    </row>
    <row r="993" spans="53:54">
      <c r="BA993" s="79" t="s">
        <v>1117</v>
      </c>
      <c r="BB993" s="79">
        <v>0</v>
      </c>
    </row>
    <row r="994" spans="53:54">
      <c r="BA994" s="79" t="s">
        <v>1118</v>
      </c>
      <c r="BB994" s="79">
        <v>0</v>
      </c>
    </row>
    <row r="995" spans="53:54">
      <c r="BA995" s="79" t="s">
        <v>1119</v>
      </c>
      <c r="BB995" s="79">
        <v>0</v>
      </c>
    </row>
    <row r="996" spans="53:54">
      <c r="BA996" s="79" t="s">
        <v>1120</v>
      </c>
      <c r="BB996" s="79">
        <v>0</v>
      </c>
    </row>
    <row r="997" spans="53:54">
      <c r="BA997" s="79" t="s">
        <v>1121</v>
      </c>
      <c r="BB997" s="79">
        <v>0</v>
      </c>
    </row>
    <row r="998" spans="53:54">
      <c r="BA998" s="79" t="s">
        <v>1122</v>
      </c>
      <c r="BB998" s="79">
        <v>0</v>
      </c>
    </row>
    <row r="999" spans="53:54">
      <c r="BA999" s="79" t="s">
        <v>1123</v>
      </c>
      <c r="BB999" s="79">
        <v>0</v>
      </c>
    </row>
    <row r="1000" spans="53:54">
      <c r="BA1000" s="79" t="s">
        <v>1124</v>
      </c>
      <c r="BB1000" s="79">
        <v>0</v>
      </c>
    </row>
    <row r="1001" spans="53:54">
      <c r="BA1001" s="79" t="s">
        <v>1125</v>
      </c>
      <c r="BB1001" s="79">
        <v>0</v>
      </c>
    </row>
    <row r="1002" spans="53:54">
      <c r="BA1002" s="79" t="s">
        <v>1126</v>
      </c>
      <c r="BB1002" s="79">
        <v>0</v>
      </c>
    </row>
    <row r="1003" spans="53:54">
      <c r="BA1003" s="79" t="s">
        <v>1127</v>
      </c>
      <c r="BB1003" s="79">
        <v>0</v>
      </c>
    </row>
    <row r="1004" spans="53:54">
      <c r="BA1004" s="79" t="s">
        <v>1128</v>
      </c>
      <c r="BB1004" s="79">
        <v>0</v>
      </c>
    </row>
    <row r="1005" spans="53:54">
      <c r="BA1005" s="79" t="s">
        <v>1129</v>
      </c>
      <c r="BB1005" s="79">
        <v>0</v>
      </c>
    </row>
    <row r="1006" spans="53:54">
      <c r="BA1006" s="79" t="s">
        <v>1130</v>
      </c>
      <c r="BB1006" s="79">
        <v>0</v>
      </c>
    </row>
    <row r="1007" spans="53:54">
      <c r="BA1007" s="79" t="s">
        <v>1131</v>
      </c>
      <c r="BB1007" s="79">
        <v>0</v>
      </c>
    </row>
    <row r="1008" spans="53:54">
      <c r="BA1008" s="79" t="s">
        <v>1132</v>
      </c>
      <c r="BB1008" s="79">
        <v>0</v>
      </c>
    </row>
    <row r="1009" spans="53:54">
      <c r="BA1009" s="79" t="s">
        <v>1133</v>
      </c>
      <c r="BB1009" s="79">
        <v>0</v>
      </c>
    </row>
    <row r="1010" spans="53:54">
      <c r="BA1010" s="79" t="s">
        <v>1134</v>
      </c>
      <c r="BB1010" s="79" t="s">
        <v>1135</v>
      </c>
    </row>
    <row r="1011" spans="53:54">
      <c r="BA1011" s="79" t="s">
        <v>1136</v>
      </c>
      <c r="BB1011" s="79" t="s">
        <v>1135</v>
      </c>
    </row>
    <row r="1012" spans="53:54">
      <c r="BA1012" s="79" t="s">
        <v>1137</v>
      </c>
      <c r="BB1012" s="79" t="s">
        <v>1135</v>
      </c>
    </row>
    <row r="1013" spans="53:54">
      <c r="BA1013" s="79" t="s">
        <v>1138</v>
      </c>
      <c r="BB1013" s="79" t="s">
        <v>1135</v>
      </c>
    </row>
    <row r="1014" spans="53:54">
      <c r="BA1014" s="79" t="s">
        <v>1139</v>
      </c>
      <c r="BB1014" s="79" t="s">
        <v>1135</v>
      </c>
    </row>
    <row r="1015" spans="53:54">
      <c r="BA1015" s="79" t="s">
        <v>1140</v>
      </c>
      <c r="BB1015" s="79" t="s">
        <v>1135</v>
      </c>
    </row>
    <row r="1016" spans="53:54">
      <c r="BA1016" s="79" t="s">
        <v>1141</v>
      </c>
      <c r="BB1016" s="79" t="s">
        <v>1135</v>
      </c>
    </row>
    <row r="1017" spans="53:54">
      <c r="BA1017" s="79" t="s">
        <v>1142</v>
      </c>
      <c r="BB1017" s="79" t="s">
        <v>1135</v>
      </c>
    </row>
    <row r="1018" spans="53:54">
      <c r="BA1018" s="79" t="s">
        <v>1143</v>
      </c>
      <c r="BB1018" s="79" t="s">
        <v>1135</v>
      </c>
    </row>
    <row r="1019" spans="53:54">
      <c r="BA1019" s="79" t="s">
        <v>1144</v>
      </c>
      <c r="BB1019" s="79" t="s">
        <v>1135</v>
      </c>
    </row>
    <row r="1020" spans="53:54">
      <c r="BA1020" s="79" t="s">
        <v>1145</v>
      </c>
      <c r="BB1020" s="79" t="s">
        <v>1135</v>
      </c>
    </row>
    <row r="1021" spans="53:54">
      <c r="BA1021" s="79" t="s">
        <v>1146</v>
      </c>
      <c r="BB1021" s="79" t="s">
        <v>1135</v>
      </c>
    </row>
  </sheetData>
  <sheetProtection algorithmName="SHA-512" hashValue="1lW9RRQ3BHAxPMhw+3ToaaSwQzgS7s0ttloPsJKctZqdobkIw/pUQ969xwPtb86viAIUWRp+3cfDtfbn0vBXLw==" saltValue="FX0MxNAVnbbUChBoJW2QiQ==" spinCount="100000" sheet="1" objects="1" scenarios="1"/>
  <customSheetViews>
    <customSheetView guid="{AB0FE565-D09D-46CD-8AAD-EC704A89D3C3}" scale="85" showGridLines="0" hiddenColumns="1">
      <selection activeCell="E36" sqref="E36"/>
      <pageMargins left="0" right="0" top="0" bottom="0" header="0" footer="0"/>
      <pageSetup paperSize="9" orientation="portrait" horizontalDpi="300" verticalDpi="300" r:id="rId1"/>
    </customSheetView>
  </customSheetViews>
  <mergeCells count="19">
    <mergeCell ref="S10:T10"/>
    <mergeCell ref="D4:G4"/>
    <mergeCell ref="D6:G6"/>
    <mergeCell ref="A10:C10"/>
    <mergeCell ref="J10:K10"/>
    <mergeCell ref="M10:N10"/>
    <mergeCell ref="P10:Q10"/>
    <mergeCell ref="P9:Q9"/>
    <mergeCell ref="S9:T9"/>
    <mergeCell ref="D9:H9"/>
    <mergeCell ref="J9:K9"/>
    <mergeCell ref="M9:N9"/>
    <mergeCell ref="P7:T7"/>
    <mergeCell ref="J7:N7"/>
    <mergeCell ref="Z13:AA13"/>
    <mergeCell ref="Z15:AA15"/>
    <mergeCell ref="Z17:AA17"/>
    <mergeCell ref="Z9:AA10"/>
    <mergeCell ref="Z11:AA11"/>
  </mergeCells>
  <conditionalFormatting sqref="O15:O18">
    <cfRule type="cellIs" dxfId="11" priority="75" operator="lessThan">
      <formula>0</formula>
    </cfRule>
    <cfRule type="cellIs" dxfId="10" priority="76" operator="greaterThan">
      <formula>0</formula>
    </cfRule>
  </conditionalFormatting>
  <conditionalFormatting sqref="L13:L17">
    <cfRule type="cellIs" dxfId="9" priority="53" operator="lessThan">
      <formula>0</formula>
    </cfRule>
    <cfRule type="cellIs" dxfId="8" priority="54" operator="greaterThan">
      <formula>0</formula>
    </cfRule>
  </conditionalFormatting>
  <conditionalFormatting sqref="N13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R13:R17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T13">
    <cfRule type="cellIs" dxfId="3" priority="1" operator="lessThan">
      <formula>0</formula>
    </cfRule>
    <cfRule type="cellIs" dxfId="2" priority="2" operator="greaterThan">
      <formula>0</formula>
    </cfRule>
  </conditionalFormatting>
  <dataValidations disablePrompts="1" count="1">
    <dataValidation type="list" allowBlank="1" showInputMessage="1" showErrorMessage="1" sqref="D7" xr:uid="{9DFDA740-9965-4D4A-9202-6B6E65CFCE40}">
      <formula1>#REF!</formula1>
    </dataValidation>
  </dataValidations>
  <pageMargins left="0.7" right="0.7" top="0.75" bottom="0.75" header="0.3" footer="0.3"/>
  <pageSetup paperSize="9" orientation="portrait" horizontalDpi="300" verticalDpi="300" r:id="rId2"/>
  <ignoredErrors>
    <ignoredError sqref="F19:H20" formula="1"/>
    <ignoredError sqref="D4 D6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6AD199C4-C1C1-4E31-A185-5A4D152B5F16}">
            <xm:f>NOT(ISERROR(SEARCH(#REF!,D4)))</xm:f>
            <xm:f>#REF!</xm:f>
            <x14:dxf>
              <fill>
                <patternFill>
                  <bgColor rgb="FFE60F4A"/>
                </patternFill>
              </fill>
            </x14:dxf>
          </x14:cfRule>
          <xm:sqref>D4</xm:sqref>
        </x14:conditionalFormatting>
        <x14:conditionalFormatting xmlns:xm="http://schemas.microsoft.com/office/excel/2006/main">
          <x14:cfRule type="containsText" priority="7" operator="containsText" id="{1EE09DCA-CB62-402A-9A97-11C1A1D42540}">
            <xm:f>NOT(ISERROR(SEARCH(#REF!,D6)))</xm:f>
            <xm:f>#REF!</xm:f>
            <x14:dxf>
              <fill>
                <patternFill>
                  <bgColor rgb="FFE60F4A"/>
                </patternFill>
              </fill>
            </x14:dxf>
          </x14:cfRule>
          <xm:sqref>D6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FA956E64CD3E4D9C72A44F1A6CFB6E" ma:contentTypeVersion="12" ma:contentTypeDescription="Create a new document." ma:contentTypeScope="" ma:versionID="c1d2031650da154a534a7f2151dd5f0a">
  <xsd:schema xmlns:xsd="http://www.w3.org/2001/XMLSchema" xmlns:xs="http://www.w3.org/2001/XMLSchema" xmlns:p="http://schemas.microsoft.com/office/2006/metadata/properties" xmlns:ns2="b65691b1-0481-4ca6-b76a-dc3ae0c0db13" xmlns:ns3="8d58213b-690a-4f05-96a7-f9027d42f364" targetNamespace="http://schemas.microsoft.com/office/2006/metadata/properties" ma:root="true" ma:fieldsID="90780b7a29b279ef32344c887b67511b" ns2:_="" ns3:_="">
    <xsd:import namespace="b65691b1-0481-4ca6-b76a-dc3ae0c0db13"/>
    <xsd:import namespace="8d58213b-690a-4f05-96a7-f9027d42f3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91b1-0481-4ca6-b76a-dc3ae0c0db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58a28f9-7315-44a4-9540-789d1a8b9d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58213b-690a-4f05-96a7-f9027d42f3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16578cf-67b6-4fb1-a76c-0b38adad341c}" ma:internalName="TaxCatchAll" ma:showField="CatchAllData" ma:web="8d58213b-690a-4f05-96a7-f9027d42f3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58213b-690a-4f05-96a7-f9027d42f364" xsi:nil="true"/>
    <SharedWithUsers xmlns="8d58213b-690a-4f05-96a7-f9027d42f364">
      <UserInfo>
        <DisplayName>Peter Hounsome</DisplayName>
        <AccountId>1472</AccountId>
        <AccountType/>
      </UserInfo>
    </SharedWithUsers>
    <lcf76f155ced4ddcb4097134ff3c332f xmlns="b65691b1-0481-4ca6-b76a-dc3ae0c0db1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967C25-678B-4F78-AA70-01FB68E27C29}"/>
</file>

<file path=customXml/itemProps2.xml><?xml version="1.0" encoding="utf-8"?>
<ds:datastoreItem xmlns:ds="http://schemas.openxmlformats.org/officeDocument/2006/customXml" ds:itemID="{DC31F512-F586-4236-874E-538E5E20FBD5}"/>
</file>

<file path=customXml/itemProps3.xml><?xml version="1.0" encoding="utf-8"?>
<ds:datastoreItem xmlns:ds="http://schemas.openxmlformats.org/officeDocument/2006/customXml" ds:itemID="{36C85C91-CA7B-4AD3-84EA-DEB84EAF6F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Ithaka Cordia</dc:creator>
  <cp:keywords/>
  <dc:description/>
  <cp:lastModifiedBy>Kash Popat</cp:lastModifiedBy>
  <cp:revision/>
  <dcterms:created xsi:type="dcterms:W3CDTF">2021-03-03T11:29:39Z</dcterms:created>
  <dcterms:modified xsi:type="dcterms:W3CDTF">2025-10-21T12:02:09Z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0x010100D1FA956E64CD3E4D9C72A44F1A6CFB6E</vt:lpwstr>
  </property>
  <property fmtid="{D5CDD505-2E9C-101B-9397-08002B2CF9AE}" pid="3" name="MediaServiceImageTags">
    <vt:lpwstr/>
  </property>
</Properties>
</file>